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mas\compass-api-ir\internal_files\"/>
    </mc:Choice>
  </mc:AlternateContent>
  <xr:revisionPtr revIDLastSave="0" documentId="13_ncr:1_{7AC8B6F0-AD4D-49FF-81DF-2EEC75B66AF7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Historico de Cotas" sheetId="3" r:id="rId1"/>
    <sheet name="Dividen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D4" i="2"/>
  <c r="D11" i="2"/>
  <c r="D10" i="2"/>
  <c r="D9" i="2"/>
  <c r="F9" i="2" s="1"/>
  <c r="G9" i="2" s="1"/>
  <c r="D8" i="2"/>
  <c r="D7" i="2"/>
  <c r="D6" i="2"/>
  <c r="D5" i="2"/>
  <c r="E4" i="2"/>
  <c r="E11" i="2"/>
  <c r="E10" i="2"/>
  <c r="E9" i="2"/>
  <c r="E8" i="2"/>
  <c r="E7" i="2"/>
  <c r="E6" i="2"/>
  <c r="E5" i="2"/>
  <c r="F5" i="3"/>
  <c r="F4" i="3"/>
  <c r="G4" i="3" s="1"/>
  <c r="H4" i="3" s="1"/>
  <c r="F6" i="3"/>
  <c r="F7" i="3"/>
  <c r="F8" i="3"/>
  <c r="F9" i="3"/>
  <c r="G9" i="3" s="1"/>
  <c r="F10" i="3"/>
  <c r="F11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G105" i="3" s="1"/>
  <c r="F106" i="3"/>
  <c r="G106" i="3" s="1"/>
  <c r="F107" i="3"/>
  <c r="G107" i="3" s="1"/>
  <c r="H107" i="3" s="1"/>
  <c r="F108" i="3"/>
  <c r="G108" i="3" s="1"/>
  <c r="F109" i="3"/>
  <c r="G109" i="3" s="1"/>
  <c r="F110" i="3"/>
  <c r="F111" i="3"/>
  <c r="F112" i="3"/>
  <c r="F113" i="3"/>
  <c r="G113" i="3" s="1"/>
  <c r="F114" i="3"/>
  <c r="F115" i="3"/>
  <c r="G115" i="3" s="1"/>
  <c r="F116" i="3"/>
  <c r="F117" i="3"/>
  <c r="F118" i="3"/>
  <c r="F119" i="3"/>
  <c r="G119" i="3" s="1"/>
  <c r="F120" i="3"/>
  <c r="F121" i="3"/>
  <c r="G121" i="3" s="1"/>
  <c r="F122" i="3"/>
  <c r="F123" i="3"/>
  <c r="F124" i="3"/>
  <c r="F125" i="3"/>
  <c r="G125" i="3" s="1"/>
  <c r="F126" i="3"/>
  <c r="F127" i="3"/>
  <c r="G127" i="3" s="1"/>
  <c r="F128" i="3"/>
  <c r="F129" i="3"/>
  <c r="F130" i="3"/>
  <c r="F131" i="3"/>
  <c r="G131" i="3" s="1"/>
  <c r="F132" i="3"/>
  <c r="F133" i="3"/>
  <c r="G133" i="3" s="1"/>
  <c r="F134" i="3"/>
  <c r="F135" i="3"/>
  <c r="F136" i="3"/>
  <c r="F137" i="3"/>
  <c r="G137" i="3" s="1"/>
  <c r="F138" i="3"/>
  <c r="F139" i="3"/>
  <c r="G139" i="3" s="1"/>
  <c r="F140" i="3"/>
  <c r="F141" i="3"/>
  <c r="F142" i="3"/>
  <c r="F143" i="3"/>
  <c r="G143" i="3" s="1"/>
  <c r="F144" i="3"/>
  <c r="F145" i="3"/>
  <c r="G145" i="3" s="1"/>
  <c r="F146" i="3"/>
  <c r="F147" i="3"/>
  <c r="F148" i="3"/>
  <c r="F149" i="3"/>
  <c r="G149" i="3" s="1"/>
  <c r="F150" i="3"/>
  <c r="F151" i="3"/>
  <c r="G151" i="3" s="1"/>
  <c r="F152" i="3"/>
  <c r="F153" i="3"/>
  <c r="F154" i="3"/>
  <c r="F155" i="3"/>
  <c r="G155" i="3" s="1"/>
  <c r="F156" i="3"/>
  <c r="F157" i="3"/>
  <c r="G157" i="3" s="1"/>
  <c r="F158" i="3"/>
  <c r="F159" i="3"/>
  <c r="F160" i="3"/>
  <c r="F161" i="3"/>
  <c r="G161" i="3" s="1"/>
  <c r="F162" i="3"/>
  <c r="F163" i="3"/>
  <c r="G163" i="3" s="1"/>
  <c r="F164" i="3"/>
  <c r="F165" i="3"/>
  <c r="F166" i="3"/>
  <c r="F167" i="3"/>
  <c r="G167" i="3" s="1"/>
  <c r="F168" i="3"/>
  <c r="F169" i="3"/>
  <c r="G169" i="3" s="1"/>
  <c r="F170" i="3"/>
  <c r="F171" i="3"/>
  <c r="F172" i="3"/>
  <c r="F173" i="3"/>
  <c r="G173" i="3" s="1"/>
  <c r="H173" i="3" s="1"/>
  <c r="F174" i="3"/>
  <c r="F175" i="3"/>
  <c r="G175" i="3" s="1"/>
  <c r="F176" i="3"/>
  <c r="F177" i="3"/>
  <c r="F178" i="3"/>
  <c r="F179" i="3"/>
  <c r="G179" i="3" s="1"/>
  <c r="H179" i="3" s="1"/>
  <c r="F180" i="3"/>
  <c r="F181" i="3"/>
  <c r="G181" i="3" s="1"/>
  <c r="F182" i="3"/>
  <c r="F183" i="3"/>
  <c r="F184" i="3"/>
  <c r="F185" i="3"/>
  <c r="G185" i="3" s="1"/>
  <c r="H185" i="3" s="1"/>
  <c r="F186" i="3"/>
  <c r="F187" i="3"/>
  <c r="G187" i="3" s="1"/>
  <c r="F188" i="3"/>
  <c r="F189" i="3"/>
  <c r="F190" i="3"/>
  <c r="F191" i="3"/>
  <c r="G191" i="3" s="1"/>
  <c r="H191" i="3" s="1"/>
  <c r="F192" i="3"/>
  <c r="F193" i="3"/>
  <c r="G193" i="3" s="1"/>
  <c r="F194" i="3"/>
  <c r="F195" i="3"/>
  <c r="F196" i="3"/>
  <c r="F197" i="3"/>
  <c r="G197" i="3" s="1"/>
  <c r="H197" i="3" s="1"/>
  <c r="F198" i="3"/>
  <c r="F199" i="3"/>
  <c r="G199" i="3" s="1"/>
  <c r="H199" i="3" s="1"/>
  <c r="I199" i="3" s="1"/>
  <c r="F200" i="3"/>
  <c r="F12" i="3"/>
  <c r="K200" i="3"/>
  <c r="E199" i="3"/>
  <c r="G198" i="3"/>
  <c r="E198" i="3"/>
  <c r="E197" i="3"/>
  <c r="G196" i="3"/>
  <c r="H196" i="3" s="1"/>
  <c r="E196" i="3"/>
  <c r="G195" i="3"/>
  <c r="H195" i="3" s="1"/>
  <c r="E195" i="3"/>
  <c r="G194" i="3"/>
  <c r="E194" i="3"/>
  <c r="E193" i="3"/>
  <c r="G192" i="3"/>
  <c r="E192" i="3"/>
  <c r="E191" i="3"/>
  <c r="G190" i="3"/>
  <c r="H190" i="3" s="1"/>
  <c r="E190" i="3"/>
  <c r="G189" i="3"/>
  <c r="H189" i="3" s="1"/>
  <c r="E189" i="3"/>
  <c r="G188" i="3"/>
  <c r="E188" i="3"/>
  <c r="E187" i="3"/>
  <c r="G186" i="3"/>
  <c r="E186" i="3"/>
  <c r="E185" i="3"/>
  <c r="G184" i="3"/>
  <c r="H184" i="3" s="1"/>
  <c r="E184" i="3"/>
  <c r="G183" i="3"/>
  <c r="H183" i="3" s="1"/>
  <c r="E183" i="3"/>
  <c r="G182" i="3"/>
  <c r="E182" i="3"/>
  <c r="E181" i="3"/>
  <c r="G180" i="3"/>
  <c r="E180" i="3"/>
  <c r="E179" i="3"/>
  <c r="G178" i="3"/>
  <c r="H178" i="3" s="1"/>
  <c r="E178" i="3"/>
  <c r="G177" i="3"/>
  <c r="H177" i="3" s="1"/>
  <c r="E177" i="3"/>
  <c r="G176" i="3"/>
  <c r="E176" i="3"/>
  <c r="E175" i="3"/>
  <c r="G174" i="3"/>
  <c r="E174" i="3"/>
  <c r="E173" i="3"/>
  <c r="G172" i="3"/>
  <c r="H172" i="3" s="1"/>
  <c r="E172" i="3"/>
  <c r="G171" i="3"/>
  <c r="H171" i="3" s="1"/>
  <c r="E171" i="3"/>
  <c r="G170" i="3"/>
  <c r="E170" i="3"/>
  <c r="E169" i="3"/>
  <c r="G168" i="3"/>
  <c r="E168" i="3"/>
  <c r="E167" i="3"/>
  <c r="G166" i="3"/>
  <c r="H166" i="3" s="1"/>
  <c r="E166" i="3"/>
  <c r="G165" i="3"/>
  <c r="H165" i="3" s="1"/>
  <c r="E165" i="3"/>
  <c r="G164" i="3"/>
  <c r="E164" i="3"/>
  <c r="E163" i="3"/>
  <c r="G162" i="3"/>
  <c r="E162" i="3"/>
  <c r="E161" i="3"/>
  <c r="G160" i="3"/>
  <c r="H160" i="3" s="1"/>
  <c r="E160" i="3"/>
  <c r="G159" i="3"/>
  <c r="E159" i="3"/>
  <c r="G158" i="3"/>
  <c r="E158" i="3"/>
  <c r="E157" i="3"/>
  <c r="G156" i="3"/>
  <c r="E156" i="3"/>
  <c r="E155" i="3"/>
  <c r="G154" i="3"/>
  <c r="H154" i="3" s="1"/>
  <c r="E154" i="3"/>
  <c r="G153" i="3"/>
  <c r="E153" i="3"/>
  <c r="G152" i="3"/>
  <c r="E152" i="3"/>
  <c r="E151" i="3"/>
  <c r="G150" i="3"/>
  <c r="E150" i="3"/>
  <c r="E149" i="3"/>
  <c r="G148" i="3"/>
  <c r="H148" i="3" s="1"/>
  <c r="E148" i="3"/>
  <c r="G147" i="3"/>
  <c r="E147" i="3"/>
  <c r="G146" i="3"/>
  <c r="E146" i="3"/>
  <c r="E145" i="3"/>
  <c r="G144" i="3"/>
  <c r="E144" i="3"/>
  <c r="E143" i="3"/>
  <c r="G142" i="3"/>
  <c r="H142" i="3" s="1"/>
  <c r="E142" i="3"/>
  <c r="G141" i="3"/>
  <c r="E141" i="3"/>
  <c r="G140" i="3"/>
  <c r="E140" i="3"/>
  <c r="E139" i="3"/>
  <c r="G138" i="3"/>
  <c r="E138" i="3"/>
  <c r="E137" i="3"/>
  <c r="G136" i="3"/>
  <c r="H136" i="3" s="1"/>
  <c r="E136" i="3"/>
  <c r="G135" i="3"/>
  <c r="E135" i="3"/>
  <c r="G134" i="3"/>
  <c r="E134" i="3"/>
  <c r="E133" i="3"/>
  <c r="G132" i="3"/>
  <c r="E132" i="3"/>
  <c r="E131" i="3"/>
  <c r="G130" i="3"/>
  <c r="H130" i="3" s="1"/>
  <c r="E130" i="3"/>
  <c r="G129" i="3"/>
  <c r="E129" i="3"/>
  <c r="G128" i="3"/>
  <c r="E128" i="3"/>
  <c r="E127" i="3"/>
  <c r="G126" i="3"/>
  <c r="H126" i="3" s="1"/>
  <c r="E126" i="3"/>
  <c r="E125" i="3"/>
  <c r="G124" i="3"/>
  <c r="H124" i="3" s="1"/>
  <c r="E124" i="3"/>
  <c r="G123" i="3"/>
  <c r="E123" i="3"/>
  <c r="G122" i="3"/>
  <c r="E122" i="3"/>
  <c r="E121" i="3"/>
  <c r="G120" i="3"/>
  <c r="H120" i="3" s="1"/>
  <c r="E120" i="3"/>
  <c r="E119" i="3"/>
  <c r="G118" i="3"/>
  <c r="H118" i="3" s="1"/>
  <c r="E118" i="3"/>
  <c r="G117" i="3"/>
  <c r="E117" i="3"/>
  <c r="G116" i="3"/>
  <c r="E116" i="3"/>
  <c r="E115" i="3"/>
  <c r="G114" i="3"/>
  <c r="H114" i="3" s="1"/>
  <c r="E114" i="3"/>
  <c r="E113" i="3"/>
  <c r="G112" i="3"/>
  <c r="H112" i="3" s="1"/>
  <c r="E112" i="3"/>
  <c r="G111" i="3"/>
  <c r="E111" i="3"/>
  <c r="G110" i="3"/>
  <c r="E110" i="3"/>
  <c r="E109" i="3"/>
  <c r="E108" i="3"/>
  <c r="E107" i="3"/>
  <c r="E106" i="3"/>
  <c r="E105" i="3"/>
  <c r="G104" i="3"/>
  <c r="E104" i="3"/>
  <c r="G103" i="3"/>
  <c r="E103" i="3"/>
  <c r="G102" i="3"/>
  <c r="H102" i="3" s="1"/>
  <c r="E102" i="3"/>
  <c r="G101" i="3"/>
  <c r="H101" i="3" s="1"/>
  <c r="E101" i="3"/>
  <c r="G100" i="3"/>
  <c r="H100" i="3" s="1"/>
  <c r="E100" i="3"/>
  <c r="G99" i="3"/>
  <c r="H99" i="3" s="1"/>
  <c r="E99" i="3"/>
  <c r="G98" i="3"/>
  <c r="H98" i="3" s="1"/>
  <c r="E98" i="3"/>
  <c r="G97" i="3"/>
  <c r="E97" i="3"/>
  <c r="G96" i="3"/>
  <c r="H96" i="3" s="1"/>
  <c r="E96" i="3"/>
  <c r="G95" i="3"/>
  <c r="E95" i="3"/>
  <c r="G94" i="3"/>
  <c r="H94" i="3" s="1"/>
  <c r="E94" i="3"/>
  <c r="G93" i="3"/>
  <c r="E93" i="3"/>
  <c r="G92" i="3"/>
  <c r="E92" i="3"/>
  <c r="G91" i="3"/>
  <c r="E91" i="3"/>
  <c r="G90" i="3"/>
  <c r="H90" i="3" s="1"/>
  <c r="E90" i="3"/>
  <c r="G89" i="3"/>
  <c r="H89" i="3" s="1"/>
  <c r="E89" i="3"/>
  <c r="G88" i="3"/>
  <c r="H88" i="3" s="1"/>
  <c r="E88" i="3"/>
  <c r="G87" i="3"/>
  <c r="H87" i="3" s="1"/>
  <c r="E87" i="3"/>
  <c r="G86" i="3"/>
  <c r="H86" i="3" s="1"/>
  <c r="E86" i="3"/>
  <c r="G85" i="3"/>
  <c r="E85" i="3"/>
  <c r="G84" i="3"/>
  <c r="H84" i="3" s="1"/>
  <c r="E84" i="3"/>
  <c r="G83" i="3"/>
  <c r="E83" i="3"/>
  <c r="G82" i="3"/>
  <c r="H82" i="3" s="1"/>
  <c r="E82" i="3"/>
  <c r="G81" i="3"/>
  <c r="E81" i="3"/>
  <c r="G80" i="3"/>
  <c r="E80" i="3"/>
  <c r="G79" i="3"/>
  <c r="E79" i="3"/>
  <c r="G78" i="3"/>
  <c r="H78" i="3" s="1"/>
  <c r="E78" i="3"/>
  <c r="G77" i="3"/>
  <c r="H77" i="3" s="1"/>
  <c r="E77" i="3"/>
  <c r="G76" i="3"/>
  <c r="H76" i="3" s="1"/>
  <c r="E76" i="3"/>
  <c r="G75" i="3"/>
  <c r="H75" i="3" s="1"/>
  <c r="E75" i="3"/>
  <c r="G74" i="3"/>
  <c r="H74" i="3" s="1"/>
  <c r="E74" i="3"/>
  <c r="G73" i="3"/>
  <c r="E73" i="3"/>
  <c r="G72" i="3"/>
  <c r="H72" i="3" s="1"/>
  <c r="E72" i="3"/>
  <c r="G71" i="3"/>
  <c r="E71" i="3"/>
  <c r="G70" i="3"/>
  <c r="H70" i="3" s="1"/>
  <c r="E70" i="3"/>
  <c r="G69" i="3"/>
  <c r="E69" i="3"/>
  <c r="G68" i="3"/>
  <c r="E68" i="3"/>
  <c r="G67" i="3"/>
  <c r="E67" i="3"/>
  <c r="G66" i="3"/>
  <c r="H66" i="3" s="1"/>
  <c r="E66" i="3"/>
  <c r="G65" i="3"/>
  <c r="H65" i="3" s="1"/>
  <c r="E65" i="3"/>
  <c r="G64" i="3"/>
  <c r="H64" i="3" s="1"/>
  <c r="E64" i="3"/>
  <c r="G63" i="3"/>
  <c r="H63" i="3" s="1"/>
  <c r="E63" i="3"/>
  <c r="G62" i="3"/>
  <c r="H62" i="3" s="1"/>
  <c r="E62" i="3"/>
  <c r="G61" i="3"/>
  <c r="E61" i="3"/>
  <c r="G60" i="3"/>
  <c r="H60" i="3" s="1"/>
  <c r="E60" i="3"/>
  <c r="G59" i="3"/>
  <c r="E59" i="3"/>
  <c r="G58" i="3"/>
  <c r="H58" i="3" s="1"/>
  <c r="E58" i="3"/>
  <c r="G57" i="3"/>
  <c r="E57" i="3"/>
  <c r="G56" i="3"/>
  <c r="E56" i="3"/>
  <c r="G55" i="3"/>
  <c r="E55" i="3"/>
  <c r="G54" i="3"/>
  <c r="H54" i="3" s="1"/>
  <c r="E54" i="3"/>
  <c r="G53" i="3"/>
  <c r="H53" i="3" s="1"/>
  <c r="E53" i="3"/>
  <c r="G52" i="3"/>
  <c r="H52" i="3" s="1"/>
  <c r="E52" i="3"/>
  <c r="G51" i="3"/>
  <c r="H51" i="3" s="1"/>
  <c r="E51" i="3"/>
  <c r="G50" i="3"/>
  <c r="H50" i="3" s="1"/>
  <c r="E50" i="3"/>
  <c r="G49" i="3"/>
  <c r="E49" i="3"/>
  <c r="G48" i="3"/>
  <c r="H48" i="3" s="1"/>
  <c r="E48" i="3"/>
  <c r="G47" i="3"/>
  <c r="E47" i="3"/>
  <c r="G46" i="3"/>
  <c r="H46" i="3" s="1"/>
  <c r="E46" i="3"/>
  <c r="G45" i="3"/>
  <c r="E45" i="3"/>
  <c r="G44" i="3"/>
  <c r="E44" i="3"/>
  <c r="G43" i="3"/>
  <c r="E43" i="3"/>
  <c r="G42" i="3"/>
  <c r="H42" i="3" s="1"/>
  <c r="E42" i="3"/>
  <c r="G41" i="3"/>
  <c r="H41" i="3" s="1"/>
  <c r="E41" i="3"/>
  <c r="G40" i="3"/>
  <c r="H40" i="3" s="1"/>
  <c r="E40" i="3"/>
  <c r="G39" i="3"/>
  <c r="H39" i="3" s="1"/>
  <c r="E39" i="3"/>
  <c r="G38" i="3"/>
  <c r="H38" i="3" s="1"/>
  <c r="E38" i="3"/>
  <c r="G37" i="3"/>
  <c r="E37" i="3"/>
  <c r="G36" i="3"/>
  <c r="H36" i="3" s="1"/>
  <c r="E36" i="3"/>
  <c r="G35" i="3"/>
  <c r="E35" i="3"/>
  <c r="G34" i="3"/>
  <c r="H34" i="3" s="1"/>
  <c r="E34" i="3"/>
  <c r="G33" i="3"/>
  <c r="E33" i="3"/>
  <c r="G32" i="3"/>
  <c r="E32" i="3"/>
  <c r="G31" i="3"/>
  <c r="E31" i="3"/>
  <c r="G30" i="3"/>
  <c r="H30" i="3" s="1"/>
  <c r="E30" i="3"/>
  <c r="G29" i="3"/>
  <c r="H29" i="3" s="1"/>
  <c r="E29" i="3"/>
  <c r="G28" i="3"/>
  <c r="H28" i="3" s="1"/>
  <c r="E28" i="3"/>
  <c r="G27" i="3"/>
  <c r="H27" i="3" s="1"/>
  <c r="E27" i="3"/>
  <c r="G26" i="3"/>
  <c r="H26" i="3" s="1"/>
  <c r="E26" i="3"/>
  <c r="G25" i="3"/>
  <c r="E25" i="3"/>
  <c r="G24" i="3"/>
  <c r="H24" i="3" s="1"/>
  <c r="E24" i="3"/>
  <c r="G23" i="3"/>
  <c r="E23" i="3"/>
  <c r="G22" i="3"/>
  <c r="H22" i="3" s="1"/>
  <c r="E22" i="3"/>
  <c r="G21" i="3"/>
  <c r="E21" i="3"/>
  <c r="G20" i="3"/>
  <c r="E20" i="3"/>
  <c r="G19" i="3"/>
  <c r="E19" i="3"/>
  <c r="G18" i="3"/>
  <c r="H18" i="3" s="1"/>
  <c r="E18" i="3"/>
  <c r="G17" i="3"/>
  <c r="H17" i="3" s="1"/>
  <c r="E17" i="3"/>
  <c r="G16" i="3"/>
  <c r="H16" i="3" s="1"/>
  <c r="E16" i="3"/>
  <c r="G15" i="3"/>
  <c r="H15" i="3" s="1"/>
  <c r="E15" i="3"/>
  <c r="G14" i="3"/>
  <c r="H14" i="3" s="1"/>
  <c r="E14" i="3"/>
  <c r="G13" i="3"/>
  <c r="E13" i="3"/>
  <c r="G12" i="3"/>
  <c r="H12" i="3" s="1"/>
  <c r="E12" i="3"/>
  <c r="G11" i="3"/>
  <c r="E11" i="3"/>
  <c r="G10" i="3"/>
  <c r="H10" i="3" s="1"/>
  <c r="E10" i="3"/>
  <c r="E9" i="3"/>
  <c r="G8" i="3"/>
  <c r="E8" i="3"/>
  <c r="G7" i="3"/>
  <c r="E7" i="3"/>
  <c r="G6" i="3"/>
  <c r="H6" i="3" s="1"/>
  <c r="E6" i="3"/>
  <c r="G5" i="3"/>
  <c r="H5" i="3" s="1"/>
  <c r="E5" i="3"/>
  <c r="E4" i="3"/>
  <c r="F8" i="2" l="1"/>
  <c r="G8" i="2" s="1"/>
  <c r="F6" i="2"/>
  <c r="G6" i="2" s="1"/>
  <c r="F7" i="2"/>
  <c r="G7" i="2" s="1"/>
  <c r="F4" i="2"/>
  <c r="G4" i="2" s="1"/>
  <c r="H119" i="3"/>
  <c r="H137" i="3"/>
  <c r="H155" i="3"/>
  <c r="H111" i="3"/>
  <c r="H132" i="3"/>
  <c r="H150" i="3"/>
  <c r="H106" i="3"/>
  <c r="J199" i="3"/>
  <c r="J198" i="3" s="1"/>
  <c r="J197" i="3" s="1"/>
  <c r="H23" i="3"/>
  <c r="H43" i="3"/>
  <c r="H45" i="3"/>
  <c r="H56" i="3"/>
  <c r="H68" i="3"/>
  <c r="H92" i="3"/>
  <c r="H7" i="3"/>
  <c r="H32" i="3"/>
  <c r="H59" i="3"/>
  <c r="H83" i="3"/>
  <c r="H95" i="3"/>
  <c r="H81" i="3"/>
  <c r="H117" i="3"/>
  <c r="H135" i="3"/>
  <c r="H153" i="3"/>
  <c r="H180" i="3"/>
  <c r="H192" i="3"/>
  <c r="F5" i="2"/>
  <c r="G5" i="2" s="1"/>
  <c r="H109" i="3"/>
  <c r="H125" i="3"/>
  <c r="H143" i="3"/>
  <c r="H161" i="3"/>
  <c r="F10" i="2"/>
  <c r="G10" i="2" s="1"/>
  <c r="H105" i="3"/>
  <c r="H110" i="3"/>
  <c r="H113" i="3"/>
  <c r="H131" i="3"/>
  <c r="H144" i="3"/>
  <c r="H149" i="3"/>
  <c r="H162" i="3"/>
  <c r="H174" i="3"/>
  <c r="H198" i="3"/>
  <c r="I198" i="3" s="1"/>
  <c r="F11" i="2"/>
  <c r="G11" i="2" s="1"/>
  <c r="H129" i="3"/>
  <c r="H147" i="3"/>
  <c r="H167" i="3"/>
  <c r="H19" i="3"/>
  <c r="H21" i="3"/>
  <c r="H55" i="3"/>
  <c r="H57" i="3"/>
  <c r="H93" i="3"/>
  <c r="H104" i="3"/>
  <c r="H20" i="3"/>
  <c r="H8" i="3"/>
  <c r="H35" i="3"/>
  <c r="H44" i="3"/>
  <c r="H71" i="3"/>
  <c r="H80" i="3"/>
  <c r="H138" i="3"/>
  <c r="H156" i="3"/>
  <c r="H168" i="3"/>
  <c r="H186" i="3"/>
  <c r="H31" i="3"/>
  <c r="H33" i="3"/>
  <c r="H67" i="3"/>
  <c r="H69" i="3"/>
  <c r="H123" i="3"/>
  <c r="H141" i="3"/>
  <c r="H159" i="3"/>
  <c r="H11" i="3"/>
  <c r="H47" i="3"/>
  <c r="H79" i="3"/>
  <c r="H9" i="3"/>
  <c r="H108" i="3"/>
  <c r="H116" i="3"/>
  <c r="H121" i="3"/>
  <c r="H134" i="3"/>
  <c r="H139" i="3"/>
  <c r="H152" i="3"/>
  <c r="H157" i="3"/>
  <c r="H169" i="3"/>
  <c r="H176" i="3"/>
  <c r="H187" i="3"/>
  <c r="H194" i="3"/>
  <c r="H91" i="3"/>
  <c r="H103" i="3"/>
  <c r="H122" i="3"/>
  <c r="H127" i="3"/>
  <c r="H140" i="3"/>
  <c r="H145" i="3"/>
  <c r="H158" i="3"/>
  <c r="H163" i="3"/>
  <c r="H170" i="3"/>
  <c r="H181" i="3"/>
  <c r="H188" i="3"/>
  <c r="H13" i="3"/>
  <c r="H25" i="3"/>
  <c r="H37" i="3"/>
  <c r="H49" i="3"/>
  <c r="H61" i="3"/>
  <c r="H73" i="3"/>
  <c r="H85" i="3"/>
  <c r="H97" i="3"/>
  <c r="H115" i="3"/>
  <c r="H128" i="3"/>
  <c r="H133" i="3"/>
  <c r="H146" i="3"/>
  <c r="H151" i="3"/>
  <c r="H164" i="3"/>
  <c r="H175" i="3"/>
  <c r="H182" i="3"/>
  <c r="H193" i="3"/>
  <c r="I197" i="3"/>
  <c r="I196" i="3" s="1"/>
  <c r="I195" i="3" s="1"/>
  <c r="G12" i="2" l="1"/>
  <c r="K199" i="3"/>
  <c r="K198" i="3"/>
  <c r="J196" i="3"/>
  <c r="K197" i="3"/>
  <c r="I194" i="3"/>
  <c r="I193" i="3" s="1"/>
  <c r="I192" i="3" s="1"/>
  <c r="I191" i="3" s="1"/>
  <c r="I190" i="3" s="1"/>
  <c r="I189" i="3" s="1"/>
  <c r="I188" i="3" s="1"/>
  <c r="I187" i="3" s="1"/>
  <c r="I186" i="3" s="1"/>
  <c r="I185" i="3" s="1"/>
  <c r="I184" i="3" s="1"/>
  <c r="I183" i="3" s="1"/>
  <c r="I182" i="3" s="1"/>
  <c r="I181" i="3" s="1"/>
  <c r="I180" i="3" s="1"/>
  <c r="I179" i="3" s="1"/>
  <c r="I178" i="3" s="1"/>
  <c r="I177" i="3" s="1"/>
  <c r="I176" i="3" s="1"/>
  <c r="I175" i="3" s="1"/>
  <c r="I174" i="3" s="1"/>
  <c r="I173" i="3" s="1"/>
  <c r="I172" i="3" s="1"/>
  <c r="I171" i="3" s="1"/>
  <c r="I170" i="3" s="1"/>
  <c r="I169" i="3" s="1"/>
  <c r="I168" i="3" s="1"/>
  <c r="I167" i="3" s="1"/>
  <c r="I166" i="3" s="1"/>
  <c r="I165" i="3" s="1"/>
  <c r="I164" i="3" s="1"/>
  <c r="I163" i="3" s="1"/>
  <c r="I162" i="3" s="1"/>
  <c r="I161" i="3" s="1"/>
  <c r="I160" i="3" s="1"/>
  <c r="I159" i="3" s="1"/>
  <c r="I158" i="3" s="1"/>
  <c r="I157" i="3" s="1"/>
  <c r="I156" i="3" s="1"/>
  <c r="I155" i="3" s="1"/>
  <c r="I154" i="3" s="1"/>
  <c r="I153" i="3" s="1"/>
  <c r="I152" i="3" s="1"/>
  <c r="I151" i="3" s="1"/>
  <c r="I150" i="3" s="1"/>
  <c r="I149" i="3" s="1"/>
  <c r="I148" i="3" s="1"/>
  <c r="I147" i="3" s="1"/>
  <c r="I146" i="3" s="1"/>
  <c r="I145" i="3" s="1"/>
  <c r="I144" i="3" s="1"/>
  <c r="I143" i="3" s="1"/>
  <c r="I142" i="3" s="1"/>
  <c r="I141" i="3" s="1"/>
  <c r="I140" i="3" s="1"/>
  <c r="I139" i="3" s="1"/>
  <c r="I138" i="3" s="1"/>
  <c r="I137" i="3" s="1"/>
  <c r="I136" i="3" s="1"/>
  <c r="I135" i="3" s="1"/>
  <c r="I134" i="3" s="1"/>
  <c r="I133" i="3" s="1"/>
  <c r="I132" i="3" s="1"/>
  <c r="I131" i="3" s="1"/>
  <c r="I130" i="3" s="1"/>
  <c r="I129" i="3" s="1"/>
  <c r="I128" i="3" s="1"/>
  <c r="I127" i="3" s="1"/>
  <c r="I126" i="3" s="1"/>
  <c r="I125" i="3" s="1"/>
  <c r="I124" i="3" s="1"/>
  <c r="I123" i="3" s="1"/>
  <c r="I122" i="3" s="1"/>
  <c r="I121" i="3" s="1"/>
  <c r="I120" i="3" s="1"/>
  <c r="I119" i="3" s="1"/>
  <c r="I118" i="3" s="1"/>
  <c r="I117" i="3" s="1"/>
  <c r="I116" i="3" s="1"/>
  <c r="I115" i="3" s="1"/>
  <c r="I114" i="3" s="1"/>
  <c r="I113" i="3" s="1"/>
  <c r="I112" i="3" s="1"/>
  <c r="I111" i="3" s="1"/>
  <c r="I110" i="3" s="1"/>
  <c r="I109" i="3" s="1"/>
  <c r="I108" i="3" s="1"/>
  <c r="I107" i="3" s="1"/>
  <c r="I106" i="3" s="1"/>
  <c r="I105" i="3" s="1"/>
  <c r="I104" i="3" s="1"/>
  <c r="I103" i="3" s="1"/>
  <c r="I102" i="3" s="1"/>
  <c r="I101" i="3" s="1"/>
  <c r="I100" i="3" s="1"/>
  <c r="I99" i="3" s="1"/>
  <c r="I98" i="3" s="1"/>
  <c r="I97" i="3" s="1"/>
  <c r="I96" i="3" s="1"/>
  <c r="I95" i="3" s="1"/>
  <c r="I94" i="3" s="1"/>
  <c r="I93" i="3" s="1"/>
  <c r="I92" i="3" s="1"/>
  <c r="I91" i="3" s="1"/>
  <c r="I90" i="3" s="1"/>
  <c r="I89" i="3" s="1"/>
  <c r="I88" i="3" s="1"/>
  <c r="I87" i="3" s="1"/>
  <c r="I86" i="3" s="1"/>
  <c r="I85" i="3" s="1"/>
  <c r="I84" i="3" s="1"/>
  <c r="I83" i="3" s="1"/>
  <c r="I82" i="3" s="1"/>
  <c r="I81" i="3" s="1"/>
  <c r="I80" i="3" s="1"/>
  <c r="I79" i="3" s="1"/>
  <c r="I78" i="3" s="1"/>
  <c r="I77" i="3" s="1"/>
  <c r="I76" i="3" s="1"/>
  <c r="I75" i="3" s="1"/>
  <c r="I74" i="3" s="1"/>
  <c r="I73" i="3" s="1"/>
  <c r="I72" i="3" s="1"/>
  <c r="I71" i="3" s="1"/>
  <c r="I70" i="3" s="1"/>
  <c r="I69" i="3" s="1"/>
  <c r="I68" i="3" s="1"/>
  <c r="I67" i="3" s="1"/>
  <c r="I66" i="3" s="1"/>
  <c r="I65" i="3" s="1"/>
  <c r="I64" i="3" s="1"/>
  <c r="I63" i="3" s="1"/>
  <c r="I62" i="3" s="1"/>
  <c r="I61" i="3" s="1"/>
  <c r="I60" i="3" s="1"/>
  <c r="I59" i="3" s="1"/>
  <c r="I58" i="3" s="1"/>
  <c r="I57" i="3" s="1"/>
  <c r="I56" i="3" s="1"/>
  <c r="I55" i="3" s="1"/>
  <c r="I54" i="3" s="1"/>
  <c r="I53" i="3" s="1"/>
  <c r="I52" i="3" s="1"/>
  <c r="I51" i="3" s="1"/>
  <c r="I50" i="3" s="1"/>
  <c r="I49" i="3" s="1"/>
  <c r="I48" i="3" s="1"/>
  <c r="I47" i="3" s="1"/>
  <c r="I46" i="3" s="1"/>
  <c r="I45" i="3" s="1"/>
  <c r="I44" i="3" s="1"/>
  <c r="I43" i="3" s="1"/>
  <c r="I42" i="3" s="1"/>
  <c r="I41" i="3" s="1"/>
  <c r="I40" i="3" s="1"/>
  <c r="I39" i="3" s="1"/>
  <c r="I38" i="3" s="1"/>
  <c r="I37" i="3" s="1"/>
  <c r="I36" i="3" s="1"/>
  <c r="I35" i="3" s="1"/>
  <c r="I34" i="3" s="1"/>
  <c r="I33" i="3" s="1"/>
  <c r="I32" i="3" s="1"/>
  <c r="I31" i="3" s="1"/>
  <c r="I30" i="3" s="1"/>
  <c r="I29" i="3" s="1"/>
  <c r="I28" i="3" s="1"/>
  <c r="I27" i="3" s="1"/>
  <c r="I26" i="3" s="1"/>
  <c r="I25" i="3" s="1"/>
  <c r="I24" i="3" s="1"/>
  <c r="I23" i="3" s="1"/>
  <c r="I22" i="3" s="1"/>
  <c r="I21" i="3" s="1"/>
  <c r="I20" i="3" s="1"/>
  <c r="I19" i="3" s="1"/>
  <c r="I18" i="3" s="1"/>
  <c r="I17" i="3" s="1"/>
  <c r="I16" i="3" s="1"/>
  <c r="I15" i="3" s="1"/>
  <c r="I14" i="3" s="1"/>
  <c r="I13" i="3" s="1"/>
  <c r="I12" i="3" s="1"/>
  <c r="I11" i="3" s="1"/>
  <c r="I10" i="3" s="1"/>
  <c r="I9" i="3" s="1"/>
  <c r="I8" i="3" s="1"/>
  <c r="I7" i="3" s="1"/>
  <c r="I6" i="3" s="1"/>
  <c r="I5" i="3" s="1"/>
  <c r="I4" i="3" s="1"/>
  <c r="J195" i="3" l="1"/>
  <c r="K196" i="3"/>
  <c r="J194" i="3" l="1"/>
  <c r="K195" i="3"/>
  <c r="J193" i="3" l="1"/>
  <c r="K194" i="3"/>
  <c r="J192" i="3" l="1"/>
  <c r="K193" i="3"/>
  <c r="J191" i="3" l="1"/>
  <c r="K192" i="3"/>
  <c r="J190" i="3" l="1"/>
  <c r="K191" i="3"/>
  <c r="J189" i="3" l="1"/>
  <c r="K190" i="3"/>
  <c r="J188" i="3" l="1"/>
  <c r="K189" i="3"/>
  <c r="J187" i="3" l="1"/>
  <c r="K188" i="3"/>
  <c r="J186" i="3" l="1"/>
  <c r="K187" i="3"/>
  <c r="J185" i="3" l="1"/>
  <c r="K186" i="3"/>
  <c r="J184" i="3" l="1"/>
  <c r="K185" i="3"/>
  <c r="J183" i="3" l="1"/>
  <c r="K184" i="3"/>
  <c r="J182" i="3" l="1"/>
  <c r="K183" i="3"/>
  <c r="J181" i="3" l="1"/>
  <c r="K182" i="3"/>
  <c r="J180" i="3" l="1"/>
  <c r="K181" i="3"/>
  <c r="J179" i="3" l="1"/>
  <c r="K180" i="3"/>
  <c r="J178" i="3" l="1"/>
  <c r="K179" i="3"/>
  <c r="J177" i="3" l="1"/>
  <c r="K178" i="3"/>
  <c r="J176" i="3" l="1"/>
  <c r="K177" i="3"/>
  <c r="J175" i="3" l="1"/>
  <c r="K176" i="3"/>
  <c r="J174" i="3" l="1"/>
  <c r="K175" i="3"/>
  <c r="J173" i="3" l="1"/>
  <c r="K174" i="3"/>
  <c r="J172" i="3" l="1"/>
  <c r="K173" i="3"/>
  <c r="J171" i="3" l="1"/>
  <c r="K172" i="3"/>
  <c r="J170" i="3" l="1"/>
  <c r="K171" i="3"/>
  <c r="J169" i="3" l="1"/>
  <c r="K170" i="3"/>
  <c r="J168" i="3" l="1"/>
  <c r="K169" i="3"/>
  <c r="J167" i="3" l="1"/>
  <c r="K168" i="3"/>
  <c r="J166" i="3" l="1"/>
  <c r="K167" i="3"/>
  <c r="J165" i="3" l="1"/>
  <c r="K166" i="3"/>
  <c r="J164" i="3" l="1"/>
  <c r="K165" i="3"/>
  <c r="J163" i="3" l="1"/>
  <c r="K164" i="3"/>
  <c r="J162" i="3" l="1"/>
  <c r="K163" i="3"/>
  <c r="J161" i="3" l="1"/>
  <c r="K162" i="3"/>
  <c r="J160" i="3" l="1"/>
  <c r="K161" i="3"/>
  <c r="J159" i="3" l="1"/>
  <c r="K160" i="3"/>
  <c r="J158" i="3" l="1"/>
  <c r="K159" i="3"/>
  <c r="J157" i="3" l="1"/>
  <c r="K158" i="3"/>
  <c r="J156" i="3" l="1"/>
  <c r="K157" i="3"/>
  <c r="J155" i="3" l="1"/>
  <c r="K156" i="3"/>
  <c r="J154" i="3" l="1"/>
  <c r="K155" i="3"/>
  <c r="J153" i="3" l="1"/>
  <c r="K154" i="3"/>
  <c r="J152" i="3" l="1"/>
  <c r="K153" i="3"/>
  <c r="J151" i="3" l="1"/>
  <c r="K152" i="3"/>
  <c r="J150" i="3" l="1"/>
  <c r="K151" i="3"/>
  <c r="J149" i="3" l="1"/>
  <c r="K150" i="3"/>
  <c r="J148" i="3" l="1"/>
  <c r="K149" i="3"/>
  <c r="J147" i="3" l="1"/>
  <c r="K148" i="3"/>
  <c r="J146" i="3" l="1"/>
  <c r="K147" i="3"/>
  <c r="J145" i="3" l="1"/>
  <c r="K146" i="3"/>
  <c r="J144" i="3" l="1"/>
  <c r="K145" i="3"/>
  <c r="J143" i="3" l="1"/>
  <c r="K144" i="3"/>
  <c r="J142" i="3" l="1"/>
  <c r="K143" i="3"/>
  <c r="J141" i="3" l="1"/>
  <c r="K142" i="3"/>
  <c r="J140" i="3" l="1"/>
  <c r="K141" i="3"/>
  <c r="J139" i="3" l="1"/>
  <c r="K140" i="3"/>
  <c r="J138" i="3" l="1"/>
  <c r="K139" i="3"/>
  <c r="J137" i="3" l="1"/>
  <c r="K138" i="3"/>
  <c r="J136" i="3" l="1"/>
  <c r="K137" i="3"/>
  <c r="J135" i="3" l="1"/>
  <c r="K136" i="3"/>
  <c r="J134" i="3" l="1"/>
  <c r="K135" i="3"/>
  <c r="J133" i="3" l="1"/>
  <c r="K134" i="3"/>
  <c r="J132" i="3" l="1"/>
  <c r="K133" i="3"/>
  <c r="J131" i="3" l="1"/>
  <c r="K132" i="3"/>
  <c r="J130" i="3" l="1"/>
  <c r="K131" i="3"/>
  <c r="J129" i="3" l="1"/>
  <c r="K130" i="3"/>
  <c r="J128" i="3" l="1"/>
  <c r="K129" i="3"/>
  <c r="J127" i="3" l="1"/>
  <c r="K128" i="3"/>
  <c r="J126" i="3" l="1"/>
  <c r="K127" i="3"/>
  <c r="J125" i="3" l="1"/>
  <c r="K126" i="3"/>
  <c r="J124" i="3" l="1"/>
  <c r="K125" i="3"/>
  <c r="J123" i="3" l="1"/>
  <c r="K124" i="3"/>
  <c r="J122" i="3" l="1"/>
  <c r="K123" i="3"/>
  <c r="J121" i="3" l="1"/>
  <c r="K122" i="3"/>
  <c r="J120" i="3" l="1"/>
  <c r="K121" i="3"/>
  <c r="J119" i="3" l="1"/>
  <c r="K120" i="3"/>
  <c r="J118" i="3" l="1"/>
  <c r="K119" i="3"/>
  <c r="J117" i="3" l="1"/>
  <c r="K118" i="3"/>
  <c r="J116" i="3" l="1"/>
  <c r="K117" i="3"/>
  <c r="J115" i="3" l="1"/>
  <c r="K116" i="3"/>
  <c r="J114" i="3" l="1"/>
  <c r="K115" i="3"/>
  <c r="J113" i="3" l="1"/>
  <c r="K114" i="3"/>
  <c r="J112" i="3" l="1"/>
  <c r="K113" i="3"/>
  <c r="J111" i="3" l="1"/>
  <c r="K112" i="3"/>
  <c r="J110" i="3" l="1"/>
  <c r="K111" i="3"/>
  <c r="J109" i="3" l="1"/>
  <c r="K110" i="3"/>
  <c r="J108" i="3" l="1"/>
  <c r="K109" i="3"/>
  <c r="J107" i="3" l="1"/>
  <c r="K108" i="3"/>
  <c r="J106" i="3" l="1"/>
  <c r="K107" i="3"/>
  <c r="J105" i="3" l="1"/>
  <c r="K106" i="3"/>
  <c r="J104" i="3" l="1"/>
  <c r="K105" i="3"/>
  <c r="J103" i="3" l="1"/>
  <c r="K104" i="3"/>
  <c r="J102" i="3" l="1"/>
  <c r="K103" i="3"/>
  <c r="J101" i="3" l="1"/>
  <c r="K102" i="3"/>
  <c r="J100" i="3" l="1"/>
  <c r="K101" i="3"/>
  <c r="J99" i="3" l="1"/>
  <c r="K100" i="3"/>
  <c r="J98" i="3" l="1"/>
  <c r="K99" i="3"/>
  <c r="J97" i="3" l="1"/>
  <c r="K98" i="3"/>
  <c r="J96" i="3" l="1"/>
  <c r="K97" i="3"/>
  <c r="J95" i="3" l="1"/>
  <c r="K96" i="3"/>
  <c r="J94" i="3" l="1"/>
  <c r="K95" i="3"/>
  <c r="J93" i="3" l="1"/>
  <c r="K94" i="3"/>
  <c r="J92" i="3" l="1"/>
  <c r="K93" i="3"/>
  <c r="J91" i="3" l="1"/>
  <c r="K92" i="3"/>
  <c r="J90" i="3" l="1"/>
  <c r="K91" i="3"/>
  <c r="J89" i="3" l="1"/>
  <c r="K90" i="3"/>
  <c r="J88" i="3" l="1"/>
  <c r="K89" i="3"/>
  <c r="J87" i="3" l="1"/>
  <c r="K88" i="3"/>
  <c r="J86" i="3" l="1"/>
  <c r="K87" i="3"/>
  <c r="J85" i="3" l="1"/>
  <c r="K86" i="3"/>
  <c r="J84" i="3" l="1"/>
  <c r="K85" i="3"/>
  <c r="J83" i="3" l="1"/>
  <c r="K84" i="3"/>
  <c r="J82" i="3" l="1"/>
  <c r="K83" i="3"/>
  <c r="J81" i="3" l="1"/>
  <c r="K82" i="3"/>
  <c r="J80" i="3" l="1"/>
  <c r="K81" i="3"/>
  <c r="J79" i="3" l="1"/>
  <c r="K80" i="3"/>
  <c r="J78" i="3" l="1"/>
  <c r="K79" i="3"/>
  <c r="J77" i="3" l="1"/>
  <c r="K78" i="3"/>
  <c r="J76" i="3" l="1"/>
  <c r="K77" i="3"/>
  <c r="J75" i="3" l="1"/>
  <c r="K76" i="3"/>
  <c r="J74" i="3" l="1"/>
  <c r="K75" i="3"/>
  <c r="J73" i="3" l="1"/>
  <c r="K74" i="3"/>
  <c r="J72" i="3" l="1"/>
  <c r="K73" i="3"/>
  <c r="J71" i="3" l="1"/>
  <c r="K72" i="3"/>
  <c r="J70" i="3" l="1"/>
  <c r="K71" i="3"/>
  <c r="J69" i="3" l="1"/>
  <c r="K70" i="3"/>
  <c r="J68" i="3" l="1"/>
  <c r="K69" i="3"/>
  <c r="J67" i="3" l="1"/>
  <c r="K68" i="3"/>
  <c r="J66" i="3" l="1"/>
  <c r="K67" i="3"/>
  <c r="J65" i="3" l="1"/>
  <c r="K66" i="3"/>
  <c r="J64" i="3" l="1"/>
  <c r="K65" i="3"/>
  <c r="J63" i="3" l="1"/>
  <c r="K64" i="3"/>
  <c r="J62" i="3" l="1"/>
  <c r="K63" i="3"/>
  <c r="J61" i="3" l="1"/>
  <c r="K62" i="3"/>
  <c r="J60" i="3" l="1"/>
  <c r="K61" i="3"/>
  <c r="J59" i="3" l="1"/>
  <c r="K60" i="3"/>
  <c r="J58" i="3" l="1"/>
  <c r="K59" i="3"/>
  <c r="J57" i="3" l="1"/>
  <c r="K58" i="3"/>
  <c r="J56" i="3" l="1"/>
  <c r="K57" i="3"/>
  <c r="J55" i="3" l="1"/>
  <c r="K56" i="3"/>
  <c r="J54" i="3" l="1"/>
  <c r="K55" i="3"/>
  <c r="J53" i="3" l="1"/>
  <c r="K54" i="3"/>
  <c r="J52" i="3" l="1"/>
  <c r="K53" i="3"/>
  <c r="J51" i="3" l="1"/>
  <c r="K52" i="3"/>
  <c r="J50" i="3" l="1"/>
  <c r="K51" i="3"/>
  <c r="J49" i="3" l="1"/>
  <c r="K50" i="3"/>
  <c r="J48" i="3" l="1"/>
  <c r="K49" i="3"/>
  <c r="J47" i="3" l="1"/>
  <c r="K48" i="3"/>
  <c r="J46" i="3" l="1"/>
  <c r="K47" i="3"/>
  <c r="J45" i="3" l="1"/>
  <c r="K46" i="3"/>
  <c r="J44" i="3" l="1"/>
  <c r="K45" i="3"/>
  <c r="J43" i="3" l="1"/>
  <c r="K44" i="3"/>
  <c r="J42" i="3" l="1"/>
  <c r="K43" i="3"/>
  <c r="J41" i="3" l="1"/>
  <c r="K42" i="3"/>
  <c r="J40" i="3" l="1"/>
  <c r="K41" i="3"/>
  <c r="J39" i="3" l="1"/>
  <c r="K40" i="3"/>
  <c r="J38" i="3" l="1"/>
  <c r="K39" i="3"/>
  <c r="J37" i="3" l="1"/>
  <c r="K38" i="3"/>
  <c r="J36" i="3" l="1"/>
  <c r="K37" i="3"/>
  <c r="J35" i="3" l="1"/>
  <c r="K36" i="3"/>
  <c r="J34" i="3" l="1"/>
  <c r="K35" i="3"/>
  <c r="J33" i="3" l="1"/>
  <c r="K34" i="3"/>
  <c r="J32" i="3" l="1"/>
  <c r="K33" i="3"/>
  <c r="J31" i="3" l="1"/>
  <c r="K32" i="3"/>
  <c r="J30" i="3" l="1"/>
  <c r="K31" i="3"/>
  <c r="J29" i="3" l="1"/>
  <c r="K30" i="3"/>
  <c r="J28" i="3" l="1"/>
  <c r="K29" i="3"/>
  <c r="J27" i="3" l="1"/>
  <c r="K28" i="3"/>
  <c r="J26" i="3" l="1"/>
  <c r="K27" i="3"/>
  <c r="J25" i="3" l="1"/>
  <c r="K26" i="3"/>
  <c r="J24" i="3" l="1"/>
  <c r="K25" i="3"/>
  <c r="J23" i="3" l="1"/>
  <c r="K24" i="3"/>
  <c r="J22" i="3" l="1"/>
  <c r="K23" i="3"/>
  <c r="J21" i="3" l="1"/>
  <c r="K22" i="3"/>
  <c r="J20" i="3" l="1"/>
  <c r="K21" i="3"/>
  <c r="J19" i="3" l="1"/>
  <c r="K20" i="3"/>
  <c r="J18" i="3" l="1"/>
  <c r="K19" i="3"/>
  <c r="J17" i="3" l="1"/>
  <c r="K18" i="3"/>
  <c r="J16" i="3" l="1"/>
  <c r="K17" i="3"/>
  <c r="J15" i="3" l="1"/>
  <c r="K16" i="3"/>
  <c r="J14" i="3" l="1"/>
  <c r="K15" i="3"/>
  <c r="J13" i="3" l="1"/>
  <c r="K14" i="3"/>
  <c r="J12" i="3" l="1"/>
  <c r="K13" i="3"/>
  <c r="J11" i="3" l="1"/>
  <c r="K12" i="3"/>
  <c r="J10" i="3" l="1"/>
  <c r="K11" i="3"/>
  <c r="J9" i="3" l="1"/>
  <c r="K10" i="3"/>
  <c r="J8" i="3" l="1"/>
  <c r="K9" i="3"/>
  <c r="J7" i="3" l="1"/>
  <c r="K8" i="3"/>
  <c r="J6" i="3" l="1"/>
  <c r="K7" i="3"/>
  <c r="J5" i="3" l="1"/>
  <c r="J4" i="3" s="1"/>
  <c r="K4" i="3" s="1"/>
  <c r="K6" i="3"/>
  <c r="K5" i="3" l="1"/>
</calcChain>
</file>

<file path=xl/sharedStrings.xml><?xml version="1.0" encoding="utf-8"?>
<sst xmlns="http://schemas.openxmlformats.org/spreadsheetml/2006/main" count="21" uniqueCount="17">
  <si>
    <t xml:space="preserve"> Data</t>
  </si>
  <si>
    <t xml:space="preserve"> </t>
  </si>
  <si>
    <t>CDI %</t>
  </si>
  <si>
    <t>CDI</t>
  </si>
  <si>
    <t>CRED INFRA FIC Cota</t>
  </si>
  <si>
    <t>CRED INFRA FIC Retorno</t>
  </si>
  <si>
    <t>Data</t>
  </si>
  <si>
    <t>Valor do Provento</t>
  </si>
  <si>
    <t>Dividendo</t>
  </si>
  <si>
    <t>DIV/Cota</t>
  </si>
  <si>
    <t>Rent com os Divs</t>
  </si>
  <si>
    <t>Valor na data do CDI</t>
  </si>
  <si>
    <t>Valor final do CDI</t>
  </si>
  <si>
    <t>Rent</t>
  </si>
  <si>
    <t>DIVs Acruando CDI</t>
  </si>
  <si>
    <t>Acruando div no CDI</t>
  </si>
  <si>
    <t>Acruando div no FUNDO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</si>
</sst>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\-yyyy;@"/>
    <numFmt numFmtId="165" formatCode="#,##0.00%"/>
    <numFmt numFmtId="166" formatCode="#,##0.00000000"/>
    <numFmt numFmtId="167" formatCode="0.000"/>
    <numFmt numFmtId="168" formatCode="_-[$R$-416]\ * #,##0.00_-;\-[$R$-416]\ * #,##0.00_-;_-[$R$-416]\ * &quot;-&quot;??_-;_-@_-"/>
    <numFmt numFmtId="169" formatCode="0.00%;\ \-\ 0.00%;\ &quot;&quot;"/>
    <numFmt numFmtId="170" formatCode="0.00;\-0.00;;\ 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9.5"/>
      <color theme="1"/>
      <name val="Arial"/>
      <family val="2"/>
    </font>
    <font>
      <sz val="11"/>
      <color rgb="FF242424"/>
      <name val="Arial"/>
      <family val="2"/>
    </font>
    <font>
      <b/>
      <sz val="7.5"/>
      <color rgb="FF2424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9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BA09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2" borderId="0" xfId="0" applyFill="1"/>
    <xf numFmtId="0" fontId="1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10" fontId="2" fillId="4" borderId="2" xfId="1" applyNumberFormat="1" applyFont="1" applyFill="1" applyBorder="1" applyAlignment="1">
      <alignment horizontal="center"/>
    </xf>
    <xf numFmtId="168" fontId="0" fillId="3" borderId="5" xfId="0" applyNumberFormat="1" applyFill="1" applyBorder="1" applyAlignment="1">
      <alignment horizontal="center" vertical="center"/>
    </xf>
    <xf numFmtId="10" fontId="0" fillId="3" borderId="5" xfId="1" applyNumberFormat="1" applyFont="1" applyFill="1" applyBorder="1" applyAlignment="1">
      <alignment horizontal="center" vertical="center"/>
    </xf>
    <xf numFmtId="167" fontId="0" fillId="3" borderId="0" xfId="0" applyNumberFormat="1" applyFill="1"/>
    <xf numFmtId="168" fontId="0" fillId="3" borderId="6" xfId="0" applyNumberFormat="1" applyFill="1" applyBorder="1" applyAlignment="1">
      <alignment horizontal="center" vertical="center"/>
    </xf>
    <xf numFmtId="10" fontId="0" fillId="3" borderId="6" xfId="1" applyNumberFormat="1" applyFon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10" fontId="0" fillId="3" borderId="7" xfId="1" applyNumberFormat="1" applyFont="1" applyFill="1" applyBorder="1" applyAlignment="1">
      <alignment horizontal="center" vertical="center"/>
    </xf>
    <xf numFmtId="10" fontId="0" fillId="3" borderId="0" xfId="1" applyNumberFormat="1" applyFont="1" applyFill="1"/>
    <xf numFmtId="0" fontId="5" fillId="3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169" fontId="0" fillId="3" borderId="0" xfId="1" applyNumberFormat="1" applyFont="1" applyFill="1"/>
    <xf numFmtId="169" fontId="1" fillId="3" borderId="0" xfId="1" applyNumberFormat="1" applyFont="1" applyFill="1" applyAlignment="1">
      <alignment horizontal="center"/>
    </xf>
    <xf numFmtId="169" fontId="2" fillId="4" borderId="0" xfId="1" applyNumberFormat="1" applyFont="1" applyFill="1" applyAlignment="1">
      <alignment horizontal="center" vertical="center" wrapText="1"/>
    </xf>
    <xf numFmtId="169" fontId="3" fillId="3" borderId="0" xfId="1" applyNumberFormat="1" applyFont="1" applyFill="1" applyAlignment="1">
      <alignment horizontal="center"/>
    </xf>
    <xf numFmtId="170" fontId="0" fillId="3" borderId="0" xfId="0" applyNumberFormat="1" applyFill="1"/>
    <xf numFmtId="170" fontId="1" fillId="3" borderId="0" xfId="0" applyNumberFormat="1" applyFont="1" applyFill="1" applyAlignment="1">
      <alignment horizontal="center"/>
    </xf>
    <xf numFmtId="170" fontId="2" fillId="4" borderId="0" xfId="0" applyNumberFormat="1" applyFont="1" applyFill="1" applyAlignment="1">
      <alignment horizontal="center" vertical="center" wrapText="1"/>
    </xf>
    <xf numFmtId="170" fontId="3" fillId="3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0</xdr:col>
      <xdr:colOff>1047751</xdr:colOff>
      <xdr:row>1</xdr:row>
      <xdr:rowOff>523875</xdr:rowOff>
    </xdr:to>
    <xdr:pic>
      <xdr:nvPicPr>
        <xdr:cNvPr id="2" name="Picture 1" descr="JGP_MARCA_RGB_HIGHRES.jpg">
          <a:extLst>
            <a:ext uri="{FF2B5EF4-FFF2-40B4-BE49-F238E27FC236}">
              <a16:creationId xmlns:a16="http://schemas.microsoft.com/office/drawing/2014/main" id="{D1A0D072-D54B-41F8-A267-0A84C38B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1"/>
          <a:ext cx="1047750" cy="52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153353</xdr:colOff>
      <xdr:row>2</xdr:row>
      <xdr:rowOff>2857</xdr:rowOff>
    </xdr:to>
    <xdr:pic>
      <xdr:nvPicPr>
        <xdr:cNvPr id="3" name="Picture 1" descr="JGP_MARCA_RGB_HIGHRES.jpg">
          <a:extLst>
            <a:ext uri="{FF2B5EF4-FFF2-40B4-BE49-F238E27FC236}">
              <a16:creationId xmlns:a16="http://schemas.microsoft.com/office/drawing/2014/main" id="{2FC588C7-F713-4C09-843A-B10C43A5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315403" cy="63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153353</xdr:colOff>
      <xdr:row>2</xdr:row>
      <xdr:rowOff>2857</xdr:rowOff>
    </xdr:to>
    <xdr:pic>
      <xdr:nvPicPr>
        <xdr:cNvPr id="4" name="Picture 1" descr="JGP_MARCA_RGB_HIGHRES.jpg">
          <a:extLst>
            <a:ext uri="{FF2B5EF4-FFF2-40B4-BE49-F238E27FC236}">
              <a16:creationId xmlns:a16="http://schemas.microsoft.com/office/drawing/2014/main" id="{C092C76A-CB26-48F7-BBA8-4CC118AF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315403" cy="631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820103</xdr:colOff>
      <xdr:row>1</xdr:row>
      <xdr:rowOff>517207</xdr:rowOff>
    </xdr:to>
    <xdr:pic>
      <xdr:nvPicPr>
        <xdr:cNvPr id="2" name="Picture 1" descr="JGP_MARCA_RGB_HIGHRES.jpg">
          <a:extLst>
            <a:ext uri="{FF2B5EF4-FFF2-40B4-BE49-F238E27FC236}">
              <a16:creationId xmlns:a16="http://schemas.microsoft.com/office/drawing/2014/main" id="{4098FAB2-27DF-4AAA-8E37-E8E541851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315403" cy="631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97B0-F22C-4593-8632-D00824B4AA8E}">
  <dimension ref="A1:K200"/>
  <sheetViews>
    <sheetView showGridLines="0" tabSelected="1" workbookViewId="0">
      <selection activeCell="K5" sqref="K5"/>
    </sheetView>
  </sheetViews>
  <sheetFormatPr defaultRowHeight="15" x14ac:dyDescent="0.25"/>
  <cols>
    <col min="1" max="1" width="17.42578125" style="7" customWidth="1"/>
    <col min="2" max="3" width="14" style="7" customWidth="1"/>
    <col min="4" max="5" width="22.28515625" style="7" customWidth="1"/>
    <col min="6" max="6" width="22.28515625" style="28" customWidth="1"/>
    <col min="7" max="7" width="22.28515625" style="24" customWidth="1"/>
    <col min="8" max="8" width="22.28515625" style="7" customWidth="1"/>
    <col min="9" max="9" width="22.140625" style="7" customWidth="1"/>
    <col min="10" max="10" width="22.28515625" style="7" customWidth="1"/>
    <col min="11" max="11" width="22.140625" style="7" customWidth="1"/>
    <col min="12" max="701" width="38.7109375" style="7" customWidth="1"/>
    <col min="702" max="16384" width="9.140625" style="7"/>
  </cols>
  <sheetData>
    <row r="1" spans="1:11" ht="5.0999999999999996" customHeight="1" x14ac:dyDescent="0.25"/>
    <row r="2" spans="1:11" ht="50.1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29"/>
      <c r="G2" s="25"/>
      <c r="H2" s="1"/>
      <c r="J2" s="1"/>
    </row>
    <row r="3" spans="1:11" s="8" customFormat="1" ht="40.5" x14ac:dyDescent="0.25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30" t="s">
        <v>8</v>
      </c>
      <c r="G3" s="26" t="s">
        <v>9</v>
      </c>
      <c r="H3" s="6" t="s">
        <v>10</v>
      </c>
      <c r="I3" s="23" t="s">
        <v>16</v>
      </c>
      <c r="J3" s="6" t="s">
        <v>14</v>
      </c>
      <c r="K3" s="23" t="s">
        <v>15</v>
      </c>
    </row>
    <row r="4" spans="1:11" x14ac:dyDescent="0.25">
      <c r="A4" s="9">
        <v>45306</v>
      </c>
      <c r="B4" s="10">
        <v>4.3739242301588099E-4</v>
      </c>
      <c r="C4" s="11">
        <v>25.50385369932015</v>
      </c>
      <c r="D4" s="12">
        <v>102.25526129000001</v>
      </c>
      <c r="E4" s="10">
        <f>D4/D5-1</f>
        <v>9.445022489655841E-4</v>
      </c>
      <c r="F4" s="31">
        <f>IFERROR(VLOOKUP(A4,Dividendos!B:C,2,0),0)</f>
        <v>0</v>
      </c>
      <c r="G4" s="27">
        <f>F4/D5</f>
        <v>0</v>
      </c>
      <c r="H4" s="10">
        <f>E4+G4</f>
        <v>9.445022489655841E-4</v>
      </c>
      <c r="I4" s="32">
        <f>(1+H4)*(1+I5)-1</f>
        <v>0.18612902167030132</v>
      </c>
      <c r="J4" s="11">
        <f>J5*(C4/C5)+F4</f>
        <v>16.097087314794948</v>
      </c>
      <c r="K4" s="32">
        <f>(J4+D4)/D$200-1</f>
        <v>0.18352348604794955</v>
      </c>
    </row>
    <row r="5" spans="1:11" x14ac:dyDescent="0.25">
      <c r="A5" s="9">
        <v>45303</v>
      </c>
      <c r="B5" s="10">
        <v>4.3739242301588099E-4</v>
      </c>
      <c r="C5" s="11">
        <v>25.492703384017791</v>
      </c>
      <c r="D5" s="12">
        <v>102.15877209999999</v>
      </c>
      <c r="E5" s="10">
        <f t="shared" ref="E5:E68" si="0">D5/D6-1</f>
        <v>1.0592354093343914E-3</v>
      </c>
      <c r="F5" s="31">
        <f>IFERROR(VLOOKUP(A5,Dividendos!B:C,2,0),0)</f>
        <v>0</v>
      </c>
      <c r="G5" s="27">
        <f>F5/D6</f>
        <v>0</v>
      </c>
      <c r="H5" s="10">
        <f t="shared" ref="H5:H68" si="1">E5+G5</f>
        <v>1.0592354093343914E-3</v>
      </c>
      <c r="I5" s="10">
        <f t="shared" ref="I5:I67" si="2">(1+H5)*(1+I6)-1</f>
        <v>0.18500977727062295</v>
      </c>
      <c r="J5" s="11">
        <f t="shared" ref="J5:J67" si="3">J6*(C5/C6)+F5</f>
        <v>16.09004964899253</v>
      </c>
      <c r="K5" s="10">
        <f t="shared" ref="K5:K68" si="4">(J5+D5)/D$200-1</f>
        <v>0.18248821748992516</v>
      </c>
    </row>
    <row r="6" spans="1:11" x14ac:dyDescent="0.25">
      <c r="A6" s="9">
        <v>45302</v>
      </c>
      <c r="B6" s="10">
        <v>4.3739242301588099E-4</v>
      </c>
      <c r="C6" s="11">
        <v>25.4815579436466</v>
      </c>
      <c r="D6" s="12">
        <v>102.05067640999999</v>
      </c>
      <c r="E6" s="10">
        <f t="shared" si="0"/>
        <v>1.5305667496603448E-3</v>
      </c>
      <c r="F6" s="31">
        <f>IFERROR(VLOOKUP(A6,Dividendos!B:C,2,0),0)</f>
        <v>0</v>
      </c>
      <c r="G6" s="27">
        <f t="shared" ref="G6:G69" si="5">F6/D7</f>
        <v>0</v>
      </c>
      <c r="H6" s="10">
        <f t="shared" si="1"/>
        <v>1.5305667496603448E-3</v>
      </c>
      <c r="I6" s="10">
        <f t="shared" si="2"/>
        <v>0.18375590110416495</v>
      </c>
      <c r="J6" s="11">
        <f t="shared" si="3"/>
        <v>16.083015060066007</v>
      </c>
      <c r="K6" s="10">
        <f t="shared" si="4"/>
        <v>0.18133691470066005</v>
      </c>
    </row>
    <row r="7" spans="1:11" x14ac:dyDescent="0.25">
      <c r="A7" s="9">
        <v>45301</v>
      </c>
      <c r="B7" s="10">
        <v>4.3739242301588099E-4</v>
      </c>
      <c r="C7" s="11">
        <v>25.47041737607525</v>
      </c>
      <c r="D7" s="12">
        <v>101.89471974</v>
      </c>
      <c r="E7" s="10">
        <f t="shared" si="0"/>
        <v>-3.2474504548417604E-3</v>
      </c>
      <c r="F7" s="31">
        <f>IFERROR(VLOOKUP(A7,Dividendos!B:C,2,0),0)</f>
        <v>0</v>
      </c>
      <c r="G7" s="27">
        <f t="shared" si="5"/>
        <v>0</v>
      </c>
      <c r="H7" s="10">
        <f t="shared" si="1"/>
        <v>-3.2474504548417604E-3</v>
      </c>
      <c r="I7" s="10">
        <f t="shared" si="2"/>
        <v>0.18194685255178356</v>
      </c>
      <c r="J7" s="11">
        <f t="shared" si="3"/>
        <v>16.075983546670166</v>
      </c>
      <c r="K7" s="10">
        <f t="shared" si="4"/>
        <v>0.17970703286670164</v>
      </c>
    </row>
    <row r="8" spans="1:11" x14ac:dyDescent="0.25">
      <c r="A8" s="9">
        <v>45300</v>
      </c>
      <c r="B8" s="10">
        <v>4.3739242301588099E-4</v>
      </c>
      <c r="C8" s="11">
        <v>25.459281679173351</v>
      </c>
      <c r="D8" s="12">
        <v>102.22669587</v>
      </c>
      <c r="E8" s="10">
        <f t="shared" si="0"/>
        <v>8.5388342917380733E-4</v>
      </c>
      <c r="F8" s="31">
        <f>IFERROR(VLOOKUP(A8,Dividendos!B:C,2,0),0)</f>
        <v>0</v>
      </c>
      <c r="G8" s="27">
        <f t="shared" si="5"/>
        <v>0</v>
      </c>
      <c r="H8" s="10">
        <f t="shared" si="1"/>
        <v>8.5388342917380733E-4</v>
      </c>
      <c r="I8" s="10">
        <f t="shared" si="2"/>
        <v>0.18579767174022677</v>
      </c>
      <c r="J8" s="11">
        <f t="shared" si="3"/>
        <v>16.068955107460379</v>
      </c>
      <c r="K8" s="10">
        <f t="shared" si="4"/>
        <v>0.18295650977460376</v>
      </c>
    </row>
    <row r="9" spans="1:11" x14ac:dyDescent="0.25">
      <c r="A9" s="9">
        <v>45299</v>
      </c>
      <c r="B9" s="10">
        <v>4.3739242301588099E-4</v>
      </c>
      <c r="C9" s="11">
        <v>25.448150850811441</v>
      </c>
      <c r="D9" s="12">
        <v>102.13948066</v>
      </c>
      <c r="E9" s="10">
        <f t="shared" si="0"/>
        <v>2.4094079842251759E-4</v>
      </c>
      <c r="F9" s="31">
        <f>IFERROR(VLOOKUP(A9,Dividendos!B:C,2,0),0)</f>
        <v>0</v>
      </c>
      <c r="G9" s="27">
        <f t="shared" si="5"/>
        <v>0</v>
      </c>
      <c r="H9" s="10">
        <f t="shared" si="1"/>
        <v>2.4094079842251759E-4</v>
      </c>
      <c r="I9" s="10">
        <f t="shared" si="2"/>
        <v>0.18478600260548483</v>
      </c>
      <c r="J9" s="11">
        <f t="shared" si="3"/>
        <v>16.061929741092612</v>
      </c>
      <c r="K9" s="10">
        <f t="shared" si="4"/>
        <v>0.18201410401092621</v>
      </c>
    </row>
    <row r="10" spans="1:11" x14ac:dyDescent="0.25">
      <c r="A10" s="9">
        <v>45296</v>
      </c>
      <c r="B10" s="10">
        <v>4.3739242301588099E-4</v>
      </c>
      <c r="C10" s="11">
        <v>25.437024888860989</v>
      </c>
      <c r="D10" s="12">
        <v>102.11487701999999</v>
      </c>
      <c r="E10" s="10">
        <f t="shared" si="0"/>
        <v>1.623082748613669E-3</v>
      </c>
      <c r="F10" s="31">
        <f>IFERROR(VLOOKUP(A10,Dividendos!B:C,2,0),0)</f>
        <v>0</v>
      </c>
      <c r="G10" s="27">
        <f t="shared" si="5"/>
        <v>0</v>
      </c>
      <c r="H10" s="10">
        <f t="shared" si="1"/>
        <v>1.623082748613669E-3</v>
      </c>
      <c r="I10" s="10">
        <f t="shared" si="2"/>
        <v>0.1845006080832412</v>
      </c>
      <c r="J10" s="11">
        <f t="shared" si="3"/>
        <v>16.054907446223414</v>
      </c>
      <c r="K10" s="10">
        <f t="shared" si="4"/>
        <v>0.18169784466223415</v>
      </c>
    </row>
    <row r="11" spans="1:11" x14ac:dyDescent="0.25">
      <c r="A11" s="9">
        <v>45295</v>
      </c>
      <c r="B11" s="10">
        <v>4.3739242301588099E-4</v>
      </c>
      <c r="C11" s="11">
        <v>25.42590379119439</v>
      </c>
      <c r="D11" s="12">
        <v>101.9494047</v>
      </c>
      <c r="E11" s="10">
        <f t="shared" si="0"/>
        <v>1.9347343949993601E-3</v>
      </c>
      <c r="F11" s="31">
        <f>IFERROR(VLOOKUP(A11,Dividendos!B:C,2,0),0)</f>
        <v>0</v>
      </c>
      <c r="G11" s="27">
        <f t="shared" si="5"/>
        <v>0</v>
      </c>
      <c r="H11" s="10">
        <f t="shared" si="1"/>
        <v>1.9347343949993601E-3</v>
      </c>
      <c r="I11" s="10">
        <f t="shared" si="2"/>
        <v>0.18258118096957432</v>
      </c>
      <c r="J11" s="11">
        <f t="shared" si="3"/>
        <v>16.047888221509918</v>
      </c>
      <c r="K11" s="10">
        <f t="shared" si="4"/>
        <v>0.17997292921509933</v>
      </c>
    </row>
    <row r="12" spans="1:11" x14ac:dyDescent="0.25">
      <c r="A12" s="9">
        <v>45294</v>
      </c>
      <c r="B12" s="10">
        <v>4.3739242301588099E-4</v>
      </c>
      <c r="C12" s="11">
        <v>25.41478755568497</v>
      </c>
      <c r="D12" s="12">
        <v>101.75254056</v>
      </c>
      <c r="E12" s="10">
        <f t="shared" si="0"/>
        <v>2.7055950021814823E-4</v>
      </c>
      <c r="F12" s="31">
        <f>IFERROR(VLOOKUP(A12,Dividendos!B:C,2,0),0)</f>
        <v>0</v>
      </c>
      <c r="G12" s="27">
        <f t="shared" si="5"/>
        <v>0</v>
      </c>
      <c r="H12" s="10">
        <f t="shared" si="1"/>
        <v>2.7055950021814823E-4</v>
      </c>
      <c r="I12" s="10">
        <f t="shared" si="2"/>
        <v>0.18029761857059001</v>
      </c>
      <c r="J12" s="11">
        <f t="shared" si="3"/>
        <v>16.04087206560985</v>
      </c>
      <c r="K12" s="10">
        <f t="shared" si="4"/>
        <v>0.1779341262560985</v>
      </c>
    </row>
    <row r="13" spans="1:11" x14ac:dyDescent="0.25">
      <c r="A13" s="9">
        <v>45293</v>
      </c>
      <c r="B13" s="10">
        <v>4.3739242301588099E-4</v>
      </c>
      <c r="C13" s="11">
        <v>25.403676180207</v>
      </c>
      <c r="D13" s="12">
        <v>101.72501789</v>
      </c>
      <c r="E13" s="10">
        <f t="shared" si="0"/>
        <v>3.5528798020645347E-4</v>
      </c>
      <c r="F13" s="31">
        <f>IFERROR(VLOOKUP(A13,Dividendos!B:C,2,0),0)</f>
        <v>0</v>
      </c>
      <c r="G13" s="27">
        <f t="shared" si="5"/>
        <v>0</v>
      </c>
      <c r="H13" s="10">
        <f t="shared" si="1"/>
        <v>3.5528798020645347E-4</v>
      </c>
      <c r="I13" s="10">
        <f t="shared" si="2"/>
        <v>0.17997836421409996</v>
      </c>
      <c r="J13" s="11">
        <f t="shared" si="3"/>
        <v>16.033858977181527</v>
      </c>
      <c r="K13" s="10">
        <f t="shared" si="4"/>
        <v>0.17758876867181517</v>
      </c>
    </row>
    <row r="14" spans="1:11" x14ac:dyDescent="0.25">
      <c r="A14" s="9">
        <v>45289</v>
      </c>
      <c r="B14" s="10">
        <v>4.3739242301588099E-4</v>
      </c>
      <c r="C14" s="11">
        <v>25.392569662635669</v>
      </c>
      <c r="D14" s="12">
        <v>101.68888905</v>
      </c>
      <c r="E14" s="10">
        <f t="shared" si="0"/>
        <v>-1.8477362615902826E-2</v>
      </c>
      <c r="F14" s="31">
        <f>IFERROR(VLOOKUP(A14,Dividendos!B:C,2,0),0)</f>
        <v>2</v>
      </c>
      <c r="G14" s="27">
        <f t="shared" si="5"/>
        <v>1.930442247041339E-2</v>
      </c>
      <c r="H14" s="10">
        <f t="shared" si="1"/>
        <v>8.2705985451056452E-4</v>
      </c>
      <c r="I14" s="10">
        <f t="shared" si="2"/>
        <v>0.17955928097962692</v>
      </c>
      <c r="J14" s="11">
        <f t="shared" si="3"/>
        <v>16.026848954883846</v>
      </c>
      <c r="K14" s="10">
        <f t="shared" si="4"/>
        <v>0.17715738004883841</v>
      </c>
    </row>
    <row r="15" spans="1:11" x14ac:dyDescent="0.25">
      <c r="A15" s="9">
        <v>45288</v>
      </c>
      <c r="B15" s="10">
        <v>4.3739242301588099E-4</v>
      </c>
      <c r="C15" s="11">
        <v>25.381468000847079</v>
      </c>
      <c r="D15" s="12">
        <v>103.60320299999999</v>
      </c>
      <c r="E15" s="10">
        <f t="shared" si="0"/>
        <v>-1.3985847930557682E-3</v>
      </c>
      <c r="F15" s="31">
        <f>IFERROR(VLOOKUP(A15,Dividendos!B:C,2,0),0)</f>
        <v>0</v>
      </c>
      <c r="G15" s="27">
        <f t="shared" si="5"/>
        <v>0</v>
      </c>
      <c r="H15" s="10">
        <f t="shared" si="1"/>
        <v>-1.3985847930557682E-3</v>
      </c>
      <c r="I15" s="10">
        <f t="shared" si="2"/>
        <v>0.17858452103712952</v>
      </c>
      <c r="J15" s="11">
        <f t="shared" si="3"/>
        <v>14.020716399765332</v>
      </c>
      <c r="K15" s="10">
        <f t="shared" si="4"/>
        <v>0.17623919399765331</v>
      </c>
    </row>
    <row r="16" spans="1:11" x14ac:dyDescent="0.25">
      <c r="A16" s="9">
        <v>45287</v>
      </c>
      <c r="B16" s="10">
        <v>4.3739242301588099E-4</v>
      </c>
      <c r="C16" s="11">
        <v>25.370371192718281</v>
      </c>
      <c r="D16" s="12">
        <v>103.7483038</v>
      </c>
      <c r="E16" s="10">
        <f t="shared" si="0"/>
        <v>7.0757567647561359E-4</v>
      </c>
      <c r="F16" s="31">
        <f>IFERROR(VLOOKUP(A16,Dividendos!B:C,2,0),0)</f>
        <v>0</v>
      </c>
      <c r="G16" s="27">
        <f t="shared" si="5"/>
        <v>0</v>
      </c>
      <c r="H16" s="10">
        <f t="shared" si="1"/>
        <v>7.0757567647561359E-4</v>
      </c>
      <c r="I16" s="10">
        <f t="shared" si="2"/>
        <v>0.18023518001212402</v>
      </c>
      <c r="J16" s="11">
        <f t="shared" si="3"/>
        <v>14.014586525807244</v>
      </c>
      <c r="K16" s="10">
        <f t="shared" si="4"/>
        <v>0.17762890325807246</v>
      </c>
    </row>
    <row r="17" spans="1:11" x14ac:dyDescent="0.25">
      <c r="A17" s="9">
        <v>45286</v>
      </c>
      <c r="B17" s="10">
        <v>4.3739242301588099E-4</v>
      </c>
      <c r="C17" s="11">
        <v>25.35927923612725</v>
      </c>
      <c r="D17" s="12">
        <v>103.67494593000001</v>
      </c>
      <c r="E17" s="10">
        <f t="shared" si="0"/>
        <v>4.1278310839221177E-5</v>
      </c>
      <c r="F17" s="31">
        <f>IFERROR(VLOOKUP(A17,Dividendos!B:C,2,0),0)</f>
        <v>0</v>
      </c>
      <c r="G17" s="27">
        <f t="shared" si="5"/>
        <v>0</v>
      </c>
      <c r="H17" s="10">
        <f t="shared" si="1"/>
        <v>4.1278310839221177E-5</v>
      </c>
      <c r="I17" s="10">
        <f t="shared" si="2"/>
        <v>0.17940066478890015</v>
      </c>
      <c r="J17" s="11">
        <f t="shared" si="3"/>
        <v>14.00845933183737</v>
      </c>
      <c r="K17" s="10">
        <f t="shared" si="4"/>
        <v>0.17683405261837382</v>
      </c>
    </row>
    <row r="18" spans="1:11" x14ac:dyDescent="0.25">
      <c r="A18" s="9">
        <v>45282</v>
      </c>
      <c r="B18" s="10">
        <v>4.3739242301588099E-4</v>
      </c>
      <c r="C18" s="11">
        <v>25.348192128952899</v>
      </c>
      <c r="D18" s="12">
        <v>103.67066658</v>
      </c>
      <c r="E18" s="10">
        <f t="shared" si="0"/>
        <v>5.5171361953076925E-4</v>
      </c>
      <c r="F18" s="31">
        <f>IFERROR(VLOOKUP(A18,Dividendos!B:C,2,0),0)</f>
        <v>0</v>
      </c>
      <c r="G18" s="27">
        <f t="shared" si="5"/>
        <v>0</v>
      </c>
      <c r="H18" s="10">
        <f t="shared" si="1"/>
        <v>5.5171361953076925E-4</v>
      </c>
      <c r="I18" s="10">
        <f t="shared" si="2"/>
        <v>0.17935198313115164</v>
      </c>
      <c r="J18" s="11">
        <f t="shared" si="3"/>
        <v>14.002334816684025</v>
      </c>
      <c r="K18" s="10">
        <f t="shared" si="4"/>
        <v>0.17673001396684018</v>
      </c>
    </row>
    <row r="19" spans="1:11" x14ac:dyDescent="0.25">
      <c r="A19" s="9">
        <v>45281</v>
      </c>
      <c r="B19" s="10">
        <v>4.3739242301588099E-4</v>
      </c>
      <c r="C19" s="11">
        <v>25.33710986907505</v>
      </c>
      <c r="D19" s="12">
        <v>103.61350160000001</v>
      </c>
      <c r="E19" s="10">
        <f t="shared" si="0"/>
        <v>1.0523773391830638E-3</v>
      </c>
      <c r="F19" s="31">
        <f>IFERROR(VLOOKUP(A19,Dividendos!B:C,2,0),0)</f>
        <v>0</v>
      </c>
      <c r="G19" s="27">
        <f t="shared" si="5"/>
        <v>0</v>
      </c>
      <c r="H19" s="10">
        <f t="shared" si="1"/>
        <v>1.0523773391830638E-3</v>
      </c>
      <c r="I19" s="10">
        <f t="shared" si="2"/>
        <v>0.17870167736238707</v>
      </c>
      <c r="J19" s="11">
        <f t="shared" si="3"/>
        <v>13.99621297917602</v>
      </c>
      <c r="K19" s="10">
        <f t="shared" si="4"/>
        <v>0.17609714579176039</v>
      </c>
    </row>
    <row r="20" spans="1:11" x14ac:dyDescent="0.25">
      <c r="A20" s="9">
        <v>45280</v>
      </c>
      <c r="B20" s="10">
        <v>4.3739242301588099E-4</v>
      </c>
      <c r="C20" s="11">
        <v>25.326032454374449</v>
      </c>
      <c r="D20" s="12">
        <v>103.50457573</v>
      </c>
      <c r="E20" s="10">
        <f t="shared" si="0"/>
        <v>1.523504970985412E-3</v>
      </c>
      <c r="F20" s="31">
        <f>IFERROR(VLOOKUP(A20,Dividendos!B:C,2,0),0)</f>
        <v>0</v>
      </c>
      <c r="G20" s="27">
        <f t="shared" si="5"/>
        <v>0</v>
      </c>
      <c r="H20" s="10">
        <f t="shared" si="1"/>
        <v>1.523504970985412E-3</v>
      </c>
      <c r="I20" s="10">
        <f t="shared" si="2"/>
        <v>0.17746254246496007</v>
      </c>
      <c r="J20" s="11">
        <f t="shared" si="3"/>
        <v>13.990093818142681</v>
      </c>
      <c r="K20" s="10">
        <f t="shared" si="4"/>
        <v>0.17494669548142672</v>
      </c>
    </row>
    <row r="21" spans="1:11" x14ac:dyDescent="0.25">
      <c r="A21" s="9">
        <v>45279</v>
      </c>
      <c r="B21" s="10">
        <v>4.3739242301588099E-4</v>
      </c>
      <c r="C21" s="11">
        <v>25.31495988273279</v>
      </c>
      <c r="D21" s="12">
        <v>103.34712587</v>
      </c>
      <c r="E21" s="10">
        <f t="shared" si="0"/>
        <v>1.4064951091710132E-3</v>
      </c>
      <c r="F21" s="31">
        <f>IFERROR(VLOOKUP(A21,Dividendos!B:C,2,0),0)</f>
        <v>0</v>
      </c>
      <c r="G21" s="27">
        <f t="shared" si="5"/>
        <v>0</v>
      </c>
      <c r="H21" s="10">
        <f t="shared" si="1"/>
        <v>1.4064951091710132E-3</v>
      </c>
      <c r="I21" s="10">
        <f t="shared" si="2"/>
        <v>0.17567140124092417</v>
      </c>
      <c r="J21" s="11">
        <f t="shared" si="3"/>
        <v>13.983977332413858</v>
      </c>
      <c r="K21" s="10">
        <f t="shared" si="4"/>
        <v>0.17331103202413867</v>
      </c>
    </row>
    <row r="22" spans="1:11" x14ac:dyDescent="0.25">
      <c r="A22" s="9">
        <v>45278</v>
      </c>
      <c r="B22" s="10">
        <v>4.3739242301588099E-4</v>
      </c>
      <c r="C22" s="11">
        <v>25.303892152032681</v>
      </c>
      <c r="D22" s="12">
        <v>103.20197279999999</v>
      </c>
      <c r="E22" s="10">
        <f t="shared" si="0"/>
        <v>-2.1010202444848858E-4</v>
      </c>
      <c r="F22" s="31">
        <f>IFERROR(VLOOKUP(A22,Dividendos!B:C,2,0),0)</f>
        <v>0</v>
      </c>
      <c r="G22" s="27">
        <f t="shared" si="5"/>
        <v>0</v>
      </c>
      <c r="H22" s="10">
        <f t="shared" si="1"/>
        <v>-2.1010202444848858E-4</v>
      </c>
      <c r="I22" s="10">
        <f t="shared" si="2"/>
        <v>0.17402014764519302</v>
      </c>
      <c r="J22" s="11">
        <f t="shared" si="3"/>
        <v>13.9778635208199</v>
      </c>
      <c r="K22" s="10">
        <f t="shared" si="4"/>
        <v>0.17179836320819897</v>
      </c>
    </row>
    <row r="23" spans="1:11" x14ac:dyDescent="0.25">
      <c r="A23" s="9">
        <v>45275</v>
      </c>
      <c r="B23" s="10">
        <v>4.3739242301588099E-4</v>
      </c>
      <c r="C23" s="11">
        <v>25.292829260157649</v>
      </c>
      <c r="D23" s="12">
        <v>103.22366030000001</v>
      </c>
      <c r="E23" s="10">
        <f t="shared" si="0"/>
        <v>-3.3544769033166943E-5</v>
      </c>
      <c r="F23" s="31">
        <f>IFERROR(VLOOKUP(A23,Dividendos!B:C,2,0),0)</f>
        <v>0</v>
      </c>
      <c r="G23" s="27">
        <f t="shared" si="5"/>
        <v>0</v>
      </c>
      <c r="H23" s="10">
        <f t="shared" si="1"/>
        <v>-3.3544769033166943E-5</v>
      </c>
      <c r="I23" s="10">
        <f t="shared" si="2"/>
        <v>0.17426686349045517</v>
      </c>
      <c r="J23" s="11">
        <f t="shared" si="3"/>
        <v>13.971752382191672</v>
      </c>
      <c r="K23" s="10">
        <f t="shared" si="4"/>
        <v>0.17195412682191669</v>
      </c>
    </row>
    <row r="24" spans="1:11" x14ac:dyDescent="0.25">
      <c r="A24" s="9">
        <v>45274</v>
      </c>
      <c r="B24" s="10">
        <v>4.3739242301588099E-4</v>
      </c>
      <c r="C24" s="11">
        <v>25.281771204992172</v>
      </c>
      <c r="D24" s="12">
        <v>103.22712303</v>
      </c>
      <c r="E24" s="10">
        <f t="shared" si="0"/>
        <v>2.8220789233679433E-4</v>
      </c>
      <c r="F24" s="31">
        <f>IFERROR(VLOOKUP(A24,Dividendos!B:C,2,0),0)</f>
        <v>0</v>
      </c>
      <c r="G24" s="27">
        <f t="shared" si="5"/>
        <v>0</v>
      </c>
      <c r="H24" s="10">
        <f t="shared" si="1"/>
        <v>2.8220789233679433E-4</v>
      </c>
      <c r="I24" s="10">
        <f t="shared" si="2"/>
        <v>0.17430625532256427</v>
      </c>
      <c r="J24" s="11">
        <f t="shared" si="3"/>
        <v>13.965643915360559</v>
      </c>
      <c r="K24" s="10">
        <f t="shared" si="4"/>
        <v>0.1719276694536056</v>
      </c>
    </row>
    <row r="25" spans="1:11" x14ac:dyDescent="0.25">
      <c r="A25" s="9">
        <v>45273</v>
      </c>
      <c r="B25" s="10">
        <v>4.5513161628885079E-4</v>
      </c>
      <c r="C25" s="11">
        <v>25.270717984421609</v>
      </c>
      <c r="D25" s="12">
        <v>103.19799974</v>
      </c>
      <c r="E25" s="10">
        <f t="shared" si="0"/>
        <v>4.7168326241964209E-4</v>
      </c>
      <c r="F25" s="31">
        <f>IFERROR(VLOOKUP(A25,Dividendos!B:C,2,0),0)</f>
        <v>0</v>
      </c>
      <c r="G25" s="27">
        <f t="shared" si="5"/>
        <v>0</v>
      </c>
      <c r="H25" s="10">
        <f t="shared" si="1"/>
        <v>4.7168326241964209E-4</v>
      </c>
      <c r="I25" s="10">
        <f t="shared" si="2"/>
        <v>0.17397495032617649</v>
      </c>
      <c r="J25" s="11">
        <f t="shared" si="3"/>
        <v>13.959538119158434</v>
      </c>
      <c r="K25" s="10">
        <f t="shared" si="4"/>
        <v>0.17157537859158434</v>
      </c>
    </row>
    <row r="26" spans="1:11" x14ac:dyDescent="0.25">
      <c r="A26" s="9">
        <v>45272</v>
      </c>
      <c r="B26" s="10">
        <v>4.5513161628885079E-4</v>
      </c>
      <c r="C26" s="11">
        <v>25.259221714016711</v>
      </c>
      <c r="D26" s="12">
        <v>103.14934592</v>
      </c>
      <c r="E26" s="10">
        <f t="shared" si="0"/>
        <v>7.5723865677379543E-4</v>
      </c>
      <c r="F26" s="31">
        <f>IFERROR(VLOOKUP(A26,Dividendos!B:C,2,0),0)</f>
        <v>0</v>
      </c>
      <c r="G26" s="27">
        <f t="shared" si="5"/>
        <v>0</v>
      </c>
      <c r="H26" s="10">
        <f t="shared" si="1"/>
        <v>7.5723865677379543E-4</v>
      </c>
      <c r="I26" s="10">
        <f t="shared" si="2"/>
        <v>0.17342146706040018</v>
      </c>
      <c r="J26" s="11">
        <f t="shared" si="3"/>
        <v>13.953187582341702</v>
      </c>
      <c r="K26" s="10">
        <f t="shared" si="4"/>
        <v>0.17102533502341699</v>
      </c>
    </row>
    <row r="27" spans="1:11" x14ac:dyDescent="0.25">
      <c r="A27" s="9">
        <v>45271</v>
      </c>
      <c r="B27" s="10">
        <v>4.5513161628885079E-4</v>
      </c>
      <c r="C27" s="11">
        <v>25.24773067354764</v>
      </c>
      <c r="D27" s="12">
        <v>103.07129635</v>
      </c>
      <c r="E27" s="10">
        <f t="shared" si="0"/>
        <v>-5.3946655897485485E-4</v>
      </c>
      <c r="F27" s="31">
        <f>IFERROR(VLOOKUP(A27,Dividendos!B:C,2,0),0)</f>
        <v>0</v>
      </c>
      <c r="G27" s="27">
        <f t="shared" si="5"/>
        <v>0</v>
      </c>
      <c r="H27" s="10">
        <f t="shared" si="1"/>
        <v>-5.3946655897485485E-4</v>
      </c>
      <c r="I27" s="10">
        <f t="shared" si="2"/>
        <v>0.1725335793077829</v>
      </c>
      <c r="J27" s="11">
        <f t="shared" si="3"/>
        <v>13.946839934540176</v>
      </c>
      <c r="K27" s="10">
        <f t="shared" si="4"/>
        <v>0.17018136284540186</v>
      </c>
    </row>
    <row r="28" spans="1:11" x14ac:dyDescent="0.25">
      <c r="A28" s="9">
        <v>45268</v>
      </c>
      <c r="B28" s="10">
        <v>4.5513161628885079E-4</v>
      </c>
      <c r="C28" s="11">
        <v>25.23624486063515</v>
      </c>
      <c r="D28" s="12">
        <v>103.12692988000001</v>
      </c>
      <c r="E28" s="10">
        <f t="shared" si="0"/>
        <v>4.4224123053449027E-4</v>
      </c>
      <c r="F28" s="31">
        <f>IFERROR(VLOOKUP(A28,Dividendos!B:C,2,0),0)</f>
        <v>0</v>
      </c>
      <c r="G28" s="27">
        <f t="shared" si="5"/>
        <v>0</v>
      </c>
      <c r="H28" s="10">
        <f t="shared" si="1"/>
        <v>4.4224123053449027E-4</v>
      </c>
      <c r="I28" s="10">
        <f t="shared" si="2"/>
        <v>0.17316646338288888</v>
      </c>
      <c r="J28" s="11">
        <f t="shared" si="3"/>
        <v>13.940495174439564</v>
      </c>
      <c r="K28" s="10">
        <f t="shared" si="4"/>
        <v>0.17067425054439567</v>
      </c>
    </row>
    <row r="29" spans="1:11" x14ac:dyDescent="0.25">
      <c r="A29" s="9">
        <v>45267</v>
      </c>
      <c r="B29" s="10">
        <v>4.5513161628885079E-4</v>
      </c>
      <c r="C29" s="11">
        <v>25.224764272901119</v>
      </c>
      <c r="D29" s="12">
        <v>103.08134305999999</v>
      </c>
      <c r="E29" s="10">
        <f t="shared" si="0"/>
        <v>7.7973949104737095E-4</v>
      </c>
      <c r="F29" s="31">
        <f>IFERROR(VLOOKUP(A29,Dividendos!B:C,2,0),0)</f>
        <v>0</v>
      </c>
      <c r="G29" s="27">
        <f t="shared" si="5"/>
        <v>0</v>
      </c>
      <c r="H29" s="10">
        <f t="shared" si="1"/>
        <v>7.7973949104737095E-4</v>
      </c>
      <c r="I29" s="10">
        <f t="shared" si="2"/>
        <v>0.17264787014581184</v>
      </c>
      <c r="J29" s="11">
        <f t="shared" si="3"/>
        <v>13.934153300726187</v>
      </c>
      <c r="K29" s="10">
        <f t="shared" si="4"/>
        <v>0.1701549636072619</v>
      </c>
    </row>
    <row r="30" spans="1:11" x14ac:dyDescent="0.25">
      <c r="A30" s="9">
        <v>45266</v>
      </c>
      <c r="B30" s="10">
        <v>4.5513161628885079E-4</v>
      </c>
      <c r="C30" s="11">
        <v>25.213288907968479</v>
      </c>
      <c r="D30" s="12">
        <v>103.00102909</v>
      </c>
      <c r="E30" s="10">
        <f t="shared" si="0"/>
        <v>1.0802801098050985E-3</v>
      </c>
      <c r="F30" s="31">
        <f>IFERROR(VLOOKUP(A30,Dividendos!B:C,2,0),0)</f>
        <v>0</v>
      </c>
      <c r="G30" s="27">
        <f t="shared" si="5"/>
        <v>0</v>
      </c>
      <c r="H30" s="10">
        <f t="shared" si="1"/>
        <v>1.0802801098050985E-3</v>
      </c>
      <c r="I30" s="10">
        <f t="shared" si="2"/>
        <v>0.17173422269936145</v>
      </c>
      <c r="J30" s="11">
        <f t="shared" si="3"/>
        <v>13.927814312086957</v>
      </c>
      <c r="K30" s="10">
        <f t="shared" si="4"/>
        <v>0.16928843402086957</v>
      </c>
    </row>
    <row r="31" spans="1:11" x14ac:dyDescent="0.25">
      <c r="A31" s="9">
        <v>45265</v>
      </c>
      <c r="B31" s="10">
        <v>4.5513161628885079E-4</v>
      </c>
      <c r="C31" s="11">
        <v>25.201818763461251</v>
      </c>
      <c r="D31" s="12">
        <v>102.8898792</v>
      </c>
      <c r="E31" s="10">
        <f t="shared" si="0"/>
        <v>7.1160570089046082E-4</v>
      </c>
      <c r="F31" s="31">
        <f>IFERROR(VLOOKUP(A31,Dividendos!B:C,2,0),0)</f>
        <v>0</v>
      </c>
      <c r="G31" s="27">
        <f t="shared" si="5"/>
        <v>0</v>
      </c>
      <c r="H31" s="10">
        <f t="shared" si="1"/>
        <v>7.1160570089046082E-4</v>
      </c>
      <c r="I31" s="10">
        <f t="shared" si="2"/>
        <v>0.17046978746883101</v>
      </c>
      <c r="J31" s="11">
        <f t="shared" si="3"/>
        <v>13.921478207209383</v>
      </c>
      <c r="K31" s="10">
        <f t="shared" si="4"/>
        <v>0.16811357407209382</v>
      </c>
    </row>
    <row r="32" spans="1:11" x14ac:dyDescent="0.25">
      <c r="A32" s="9">
        <v>45264</v>
      </c>
      <c r="B32" s="10">
        <v>4.5513161628885079E-4</v>
      </c>
      <c r="C32" s="11">
        <v>25.190353837004519</v>
      </c>
      <c r="D32" s="12">
        <v>102.81671424</v>
      </c>
      <c r="E32" s="10">
        <f t="shared" si="0"/>
        <v>-2.1535626096302884E-5</v>
      </c>
      <c r="F32" s="31">
        <f>IFERROR(VLOOKUP(A32,Dividendos!B:C,2,0),0)</f>
        <v>0</v>
      </c>
      <c r="G32" s="27">
        <f t="shared" si="5"/>
        <v>0</v>
      </c>
      <c r="H32" s="10">
        <f t="shared" si="1"/>
        <v>-2.1535626096302884E-5</v>
      </c>
      <c r="I32" s="10">
        <f t="shared" si="2"/>
        <v>0.16963746677949554</v>
      </c>
      <c r="J32" s="11">
        <f t="shared" si="3"/>
        <v>13.915144984781563</v>
      </c>
      <c r="K32" s="10">
        <f t="shared" si="4"/>
        <v>0.16731859224781553</v>
      </c>
    </row>
    <row r="33" spans="1:11" x14ac:dyDescent="0.25">
      <c r="A33" s="9">
        <v>45261</v>
      </c>
      <c r="B33" s="10">
        <v>4.5513161628885079E-4</v>
      </c>
      <c r="C33" s="11">
        <v>25.178894126224488</v>
      </c>
      <c r="D33" s="12">
        <v>102.81892851000001</v>
      </c>
      <c r="E33" s="10">
        <f t="shared" si="0"/>
        <v>6.2972507593794802E-4</v>
      </c>
      <c r="F33" s="31">
        <f>IFERROR(VLOOKUP(A33,Dividendos!B:C,2,0),0)</f>
        <v>0</v>
      </c>
      <c r="G33" s="27">
        <f t="shared" si="5"/>
        <v>0</v>
      </c>
      <c r="H33" s="10">
        <f t="shared" si="1"/>
        <v>6.2972507593794802E-4</v>
      </c>
      <c r="I33" s="10">
        <f t="shared" si="2"/>
        <v>0.16966265619711818</v>
      </c>
      <c r="J33" s="11">
        <f t="shared" si="3"/>
        <v>13.908814643492212</v>
      </c>
      <c r="K33" s="10">
        <f t="shared" si="4"/>
        <v>0.16727743153492214</v>
      </c>
    </row>
    <row r="34" spans="1:11" x14ac:dyDescent="0.25">
      <c r="A34" s="9">
        <v>45260</v>
      </c>
      <c r="B34" s="10">
        <v>4.5513161628885079E-4</v>
      </c>
      <c r="C34" s="11">
        <v>25.167439628748401</v>
      </c>
      <c r="D34" s="12">
        <v>102.75422159999999</v>
      </c>
      <c r="E34" s="10">
        <f t="shared" si="0"/>
        <v>-1.8430767488693767E-2</v>
      </c>
      <c r="F34" s="31">
        <f>IFERROR(VLOOKUP(A34,Dividendos!B:C,2,0),0)</f>
        <v>2</v>
      </c>
      <c r="G34" s="27">
        <f t="shared" si="5"/>
        <v>1.9105185504345378E-2</v>
      </c>
      <c r="H34" s="10">
        <f t="shared" si="1"/>
        <v>6.744180156516115E-4</v>
      </c>
      <c r="I34" s="10">
        <f t="shared" si="2"/>
        <v>0.16892655383423905</v>
      </c>
      <c r="J34" s="11">
        <f t="shared" si="3"/>
        <v>13.902487182030617</v>
      </c>
      <c r="K34" s="10">
        <f t="shared" si="4"/>
        <v>0.16656708782030605</v>
      </c>
    </row>
    <row r="35" spans="1:11" x14ac:dyDescent="0.25">
      <c r="A35" s="9">
        <v>45259</v>
      </c>
      <c r="B35" s="10">
        <v>4.5513161628885079E-4</v>
      </c>
      <c r="C35" s="11">
        <v>25.15599034220461</v>
      </c>
      <c r="D35" s="12">
        <v>104.68362107999999</v>
      </c>
      <c r="E35" s="10">
        <f t="shared" si="0"/>
        <v>6.9530632848113783E-4</v>
      </c>
      <c r="F35" s="31">
        <f>IFERROR(VLOOKUP(A35,Dividendos!B:C,2,0),0)</f>
        <v>0</v>
      </c>
      <c r="G35" s="27">
        <f t="shared" si="5"/>
        <v>0</v>
      </c>
      <c r="H35" s="10">
        <f t="shared" si="1"/>
        <v>6.9530632848113783E-4</v>
      </c>
      <c r="I35" s="10">
        <f t="shared" si="2"/>
        <v>0.16813874002318663</v>
      </c>
      <c r="J35" s="11">
        <f t="shared" si="3"/>
        <v>11.897072448218157</v>
      </c>
      <c r="K35" s="10">
        <f t="shared" si="4"/>
        <v>0.16580693528218138</v>
      </c>
    </row>
    <row r="36" spans="1:11" x14ac:dyDescent="0.25">
      <c r="A36" s="9">
        <v>45258</v>
      </c>
      <c r="B36" s="10">
        <v>4.5513161628885079E-4</v>
      </c>
      <c r="C36" s="11">
        <v>25.14454626422253</v>
      </c>
      <c r="D36" s="12">
        <v>104.61088447</v>
      </c>
      <c r="E36" s="10">
        <f t="shared" si="0"/>
        <v>9.2886350869303413E-4</v>
      </c>
      <c r="F36" s="31">
        <f>IFERROR(VLOOKUP(A36,Dividendos!B:C,2,0),0)</f>
        <v>0</v>
      </c>
      <c r="G36" s="27">
        <f t="shared" si="5"/>
        <v>0</v>
      </c>
      <c r="H36" s="10">
        <f t="shared" si="1"/>
        <v>9.2886350869303413E-4</v>
      </c>
      <c r="I36" s="10">
        <f t="shared" si="2"/>
        <v>0.16732709011002567</v>
      </c>
      <c r="J36" s="11">
        <f t="shared" si="3"/>
        <v>11.891660177701125</v>
      </c>
      <c r="K36" s="10">
        <f t="shared" si="4"/>
        <v>0.16502544647701134</v>
      </c>
    </row>
    <row r="37" spans="1:11" x14ac:dyDescent="0.25">
      <c r="A37" s="9">
        <v>45257</v>
      </c>
      <c r="B37" s="10">
        <v>4.5513161628885079E-4</v>
      </c>
      <c r="C37" s="11">
        <v>25.133107392432649</v>
      </c>
      <c r="D37" s="12">
        <v>104.51380541</v>
      </c>
      <c r="E37" s="10">
        <f t="shared" si="0"/>
        <v>2.0091738349223842E-3</v>
      </c>
      <c r="F37" s="31">
        <f>IFERROR(VLOOKUP(A37,Dividendos!B:C,2,0),0)</f>
        <v>0</v>
      </c>
      <c r="G37" s="27">
        <f t="shared" si="5"/>
        <v>0</v>
      </c>
      <c r="H37" s="10">
        <f t="shared" si="1"/>
        <v>2.0091738349223842E-3</v>
      </c>
      <c r="I37" s="10">
        <f t="shared" si="2"/>
        <v>0.16624380879379785</v>
      </c>
      <c r="J37" s="11">
        <f t="shared" si="3"/>
        <v>11.886250369358905</v>
      </c>
      <c r="K37" s="10">
        <f t="shared" si="4"/>
        <v>0.16400055779358902</v>
      </c>
    </row>
    <row r="38" spans="1:11" x14ac:dyDescent="0.25">
      <c r="A38" s="9">
        <v>45254</v>
      </c>
      <c r="B38" s="10">
        <v>4.5513161628885079E-4</v>
      </c>
      <c r="C38" s="11">
        <v>25.12167372446655</v>
      </c>
      <c r="D38" s="12">
        <v>104.30424006</v>
      </c>
      <c r="E38" s="10">
        <f t="shared" si="0"/>
        <v>1.4225980595543586E-3</v>
      </c>
      <c r="F38" s="31">
        <f>IFERROR(VLOOKUP(A38,Dividendos!B:C,2,0),0)</f>
        <v>0</v>
      </c>
      <c r="G38" s="27">
        <f t="shared" si="5"/>
        <v>0</v>
      </c>
      <c r="H38" s="10">
        <f t="shared" si="1"/>
        <v>1.4225980595543586E-3</v>
      </c>
      <c r="I38" s="10">
        <f t="shared" si="2"/>
        <v>0.16390532067716634</v>
      </c>
      <c r="J38" s="11">
        <f t="shared" si="3"/>
        <v>11.880843022071396</v>
      </c>
      <c r="K38" s="10">
        <f t="shared" si="4"/>
        <v>0.16185083082071405</v>
      </c>
    </row>
    <row r="39" spans="1:11" x14ac:dyDescent="0.25">
      <c r="A39" s="9">
        <v>45253</v>
      </c>
      <c r="B39" s="10">
        <v>4.5513161628885079E-4</v>
      </c>
      <c r="C39" s="11">
        <v>25.11024525795689</v>
      </c>
      <c r="D39" s="12">
        <v>104.15606784000001</v>
      </c>
      <c r="E39" s="10">
        <f t="shared" si="0"/>
        <v>-5.7926965829191435E-4</v>
      </c>
      <c r="F39" s="31">
        <f>IFERROR(VLOOKUP(A39,Dividendos!B:C,2,0),0)</f>
        <v>0</v>
      </c>
      <c r="G39" s="27">
        <f t="shared" si="5"/>
        <v>0</v>
      </c>
      <c r="H39" s="10">
        <f t="shared" si="1"/>
        <v>-5.7926965829191435E-4</v>
      </c>
      <c r="I39" s="10">
        <f t="shared" si="2"/>
        <v>0.16225190337471207</v>
      </c>
      <c r="J39" s="11">
        <f t="shared" si="3"/>
        <v>11.875438134719005</v>
      </c>
      <c r="K39" s="10">
        <f t="shared" si="4"/>
        <v>0.16031505974719007</v>
      </c>
    </row>
    <row r="40" spans="1:11" x14ac:dyDescent="0.25">
      <c r="A40" s="9">
        <v>45252</v>
      </c>
      <c r="B40" s="10">
        <v>4.5513161628885079E-4</v>
      </c>
      <c r="C40" s="11">
        <v>25.098821990537392</v>
      </c>
      <c r="D40" s="12">
        <v>104.21643726000001</v>
      </c>
      <c r="E40" s="10">
        <f t="shared" si="0"/>
        <v>1.1085528511556308E-3</v>
      </c>
      <c r="F40" s="31">
        <f>IFERROR(VLOOKUP(A40,Dividendos!B:C,2,0),0)</f>
        <v>0</v>
      </c>
      <c r="G40" s="27">
        <f t="shared" si="5"/>
        <v>0</v>
      </c>
      <c r="H40" s="10">
        <f t="shared" si="1"/>
        <v>1.1085528511556308E-3</v>
      </c>
      <c r="I40" s="10">
        <f t="shared" si="2"/>
        <v>0.16292555086117844</v>
      </c>
      <c r="J40" s="11">
        <f t="shared" si="3"/>
        <v>11.870035706182643</v>
      </c>
      <c r="K40" s="10">
        <f t="shared" si="4"/>
        <v>0.16086472966182663</v>
      </c>
    </row>
    <row r="41" spans="1:11" x14ac:dyDescent="0.25">
      <c r="A41" s="9">
        <v>45251</v>
      </c>
      <c r="B41" s="10">
        <v>4.5513161628885079E-4</v>
      </c>
      <c r="C41" s="11">
        <v>25.08740391984286</v>
      </c>
      <c r="D41" s="12">
        <v>104.10103576</v>
      </c>
      <c r="E41" s="10">
        <f t="shared" si="0"/>
        <v>-1.9451787547745125E-3</v>
      </c>
      <c r="F41" s="31">
        <f>IFERROR(VLOOKUP(A41,Dividendos!B:C,2,0),0)</f>
        <v>0</v>
      </c>
      <c r="G41" s="27">
        <f t="shared" si="5"/>
        <v>0</v>
      </c>
      <c r="H41" s="10">
        <f t="shared" si="1"/>
        <v>-1.9451787547745125E-3</v>
      </c>
      <c r="I41" s="10">
        <f t="shared" si="2"/>
        <v>0.16163781395051346</v>
      </c>
      <c r="J41" s="11">
        <f t="shared" si="3"/>
        <v>11.864635735343738</v>
      </c>
      <c r="K41" s="10">
        <f t="shared" si="4"/>
        <v>0.15965671495343736</v>
      </c>
    </row>
    <row r="42" spans="1:11" x14ac:dyDescent="0.25">
      <c r="A42" s="9">
        <v>45250</v>
      </c>
      <c r="B42" s="10">
        <v>4.5513161628885079E-4</v>
      </c>
      <c r="C42" s="11">
        <v>25.07599104350918</v>
      </c>
      <c r="D42" s="12">
        <v>104.30392553999999</v>
      </c>
      <c r="E42" s="10">
        <f t="shared" si="0"/>
        <v>-4.1335089879401821E-4</v>
      </c>
      <c r="F42" s="31">
        <f>IFERROR(VLOOKUP(A42,Dividendos!B:C,2,0),0)</f>
        <v>0</v>
      </c>
      <c r="G42" s="27">
        <f t="shared" si="5"/>
        <v>0</v>
      </c>
      <c r="H42" s="10">
        <f t="shared" si="1"/>
        <v>-4.1335089879401821E-4</v>
      </c>
      <c r="I42" s="10">
        <f t="shared" si="2"/>
        <v>0.16390181102596468</v>
      </c>
      <c r="J42" s="11">
        <f t="shared" si="3"/>
        <v>11.859238221084221</v>
      </c>
      <c r="K42" s="10">
        <f t="shared" si="4"/>
        <v>0.1616316376108422</v>
      </c>
    </row>
    <row r="43" spans="1:11" x14ac:dyDescent="0.25">
      <c r="A43" s="9">
        <v>45247</v>
      </c>
      <c r="B43" s="10">
        <v>4.5513161628885079E-4</v>
      </c>
      <c r="C43" s="11">
        <v>25.064583359173319</v>
      </c>
      <c r="D43" s="12">
        <v>104.34705749</v>
      </c>
      <c r="E43" s="10">
        <f t="shared" si="0"/>
        <v>3.165188284586451E-3</v>
      </c>
      <c r="F43" s="31">
        <f>IFERROR(VLOOKUP(A43,Dividendos!B:C,2,0),0)</f>
        <v>0</v>
      </c>
      <c r="G43" s="27">
        <f t="shared" si="5"/>
        <v>0</v>
      </c>
      <c r="H43" s="10">
        <f t="shared" si="1"/>
        <v>3.165188284586451E-3</v>
      </c>
      <c r="I43" s="10">
        <f t="shared" si="2"/>
        <v>0.16438310983095383</v>
      </c>
      <c r="J43" s="11">
        <f t="shared" si="3"/>
        <v>11.853843162286537</v>
      </c>
      <c r="K43" s="10">
        <f t="shared" si="4"/>
        <v>0.16200900652286543</v>
      </c>
    </row>
    <row r="44" spans="1:11" x14ac:dyDescent="0.25">
      <c r="A44" s="9">
        <v>45246</v>
      </c>
      <c r="B44" s="10">
        <v>4.5513161628885079E-4</v>
      </c>
      <c r="C44" s="11">
        <v>25.053180864473291</v>
      </c>
      <c r="D44" s="12">
        <v>104.0178215</v>
      </c>
      <c r="E44" s="10">
        <f t="shared" si="0"/>
        <v>1.7928363574417627E-3</v>
      </c>
      <c r="F44" s="31">
        <f>IFERROR(VLOOKUP(A44,Dividendos!B:C,2,0),0)</f>
        <v>0</v>
      </c>
      <c r="G44" s="27">
        <f t="shared" si="5"/>
        <v>0</v>
      </c>
      <c r="H44" s="10">
        <f t="shared" si="1"/>
        <v>1.7928363574417627E-3</v>
      </c>
      <c r="I44" s="10">
        <f t="shared" si="2"/>
        <v>0.16070924652205099</v>
      </c>
      <c r="J44" s="11">
        <f t="shared" si="3"/>
        <v>11.84845055783363</v>
      </c>
      <c r="K44" s="10">
        <f t="shared" si="4"/>
        <v>0.15866272057833619</v>
      </c>
    </row>
    <row r="45" spans="1:11" x14ac:dyDescent="0.25">
      <c r="A45" s="9">
        <v>45244</v>
      </c>
      <c r="B45" s="10">
        <v>4.5513161628885079E-4</v>
      </c>
      <c r="C45" s="11">
        <v>25.04178355704822</v>
      </c>
      <c r="D45" s="12">
        <v>103.83166831</v>
      </c>
      <c r="E45" s="10">
        <f t="shared" si="0"/>
        <v>3.8722200313017208E-3</v>
      </c>
      <c r="F45" s="31">
        <f>IFERROR(VLOOKUP(A45,Dividendos!B:C,2,0),0)</f>
        <v>0</v>
      </c>
      <c r="G45" s="27">
        <f t="shared" si="5"/>
        <v>0</v>
      </c>
      <c r="H45" s="10">
        <f t="shared" si="1"/>
        <v>3.8722200313017208E-3</v>
      </c>
      <c r="I45" s="10">
        <f t="shared" si="2"/>
        <v>0.15863200893154272</v>
      </c>
      <c r="J45" s="11">
        <f t="shared" si="3"/>
        <v>11.843060406608966</v>
      </c>
      <c r="K45" s="10">
        <f t="shared" si="4"/>
        <v>0.15674728716608977</v>
      </c>
    </row>
    <row r="46" spans="1:11" x14ac:dyDescent="0.25">
      <c r="A46" s="9">
        <v>45243</v>
      </c>
      <c r="B46" s="10">
        <v>4.5513161628885079E-4</v>
      </c>
      <c r="C46" s="11">
        <v>25.03039143453827</v>
      </c>
      <c r="D46" s="12">
        <v>103.4311601</v>
      </c>
      <c r="E46" s="10">
        <f t="shared" si="0"/>
        <v>-1.4459102818609182E-3</v>
      </c>
      <c r="F46" s="31">
        <f>IFERROR(VLOOKUP(A46,Dividendos!B:C,2,0),0)</f>
        <v>0</v>
      </c>
      <c r="G46" s="27">
        <f t="shared" si="5"/>
        <v>0</v>
      </c>
      <c r="H46" s="10">
        <f t="shared" si="1"/>
        <v>-1.4459102818609182E-3</v>
      </c>
      <c r="I46" s="10">
        <f t="shared" si="2"/>
        <v>0.15416283647675333</v>
      </c>
      <c r="J46" s="11">
        <f t="shared" si="3"/>
        <v>11.837672707496502</v>
      </c>
      <c r="K46" s="10">
        <f t="shared" si="4"/>
        <v>0.15268832807496491</v>
      </c>
    </row>
    <row r="47" spans="1:11" x14ac:dyDescent="0.25">
      <c r="A47" s="9">
        <v>45240</v>
      </c>
      <c r="B47" s="10">
        <v>4.5513161628885079E-4</v>
      </c>
      <c r="C47" s="11">
        <v>25.019004494584721</v>
      </c>
      <c r="D47" s="12">
        <v>103.58092883</v>
      </c>
      <c r="E47" s="10">
        <f t="shared" si="0"/>
        <v>3.3975341287892924E-3</v>
      </c>
      <c r="F47" s="31">
        <f>IFERROR(VLOOKUP(A47,Dividendos!B:C,2,0),0)</f>
        <v>0</v>
      </c>
      <c r="G47" s="27">
        <f t="shared" si="5"/>
        <v>0</v>
      </c>
      <c r="H47" s="10">
        <f t="shared" si="1"/>
        <v>3.3975341287892924E-3</v>
      </c>
      <c r="I47" s="10">
        <f t="shared" si="2"/>
        <v>0.15583406884101558</v>
      </c>
      <c r="J47" s="11">
        <f t="shared" si="3"/>
        <v>11.832287459380725</v>
      </c>
      <c r="K47" s="10">
        <f t="shared" si="4"/>
        <v>0.15413216289380727</v>
      </c>
    </row>
    <row r="48" spans="1:11" x14ac:dyDescent="0.25">
      <c r="A48" s="9">
        <v>45239</v>
      </c>
      <c r="B48" s="10">
        <v>4.5513161628885079E-4</v>
      </c>
      <c r="C48" s="11">
        <v>25.007622734829869</v>
      </c>
      <c r="D48" s="12">
        <v>103.2302007</v>
      </c>
      <c r="E48" s="10">
        <f t="shared" si="0"/>
        <v>6.9768219820920407E-4</v>
      </c>
      <c r="F48" s="31">
        <f>IFERROR(VLOOKUP(A48,Dividendos!B:C,2,0),0)</f>
        <v>0</v>
      </c>
      <c r="G48" s="27">
        <f t="shared" si="5"/>
        <v>0</v>
      </c>
      <c r="H48" s="10">
        <f t="shared" si="1"/>
        <v>6.9768219820920407E-4</v>
      </c>
      <c r="I48" s="10">
        <f t="shared" si="2"/>
        <v>0.15192038003619457</v>
      </c>
      <c r="J48" s="11">
        <f t="shared" si="3"/>
        <v>11.8269046611466</v>
      </c>
      <c r="K48" s="10">
        <f t="shared" si="4"/>
        <v>0.15057105361146594</v>
      </c>
    </row>
    <row r="49" spans="1:11" x14ac:dyDescent="0.25">
      <c r="A49" s="9">
        <v>45238</v>
      </c>
      <c r="B49" s="10">
        <v>4.5513161628885079E-4</v>
      </c>
      <c r="C49" s="11">
        <v>24.996246152917141</v>
      </c>
      <c r="D49" s="12">
        <v>103.15822903999999</v>
      </c>
      <c r="E49" s="10">
        <f t="shared" si="0"/>
        <v>1.6800408576882475E-3</v>
      </c>
      <c r="F49" s="31">
        <f>IFERROR(VLOOKUP(A49,Dividendos!B:C,2,0),0)</f>
        <v>0</v>
      </c>
      <c r="G49" s="27">
        <f t="shared" si="5"/>
        <v>0</v>
      </c>
      <c r="H49" s="10">
        <f t="shared" si="1"/>
        <v>1.6800408576882475E-3</v>
      </c>
      <c r="I49" s="10">
        <f t="shared" si="2"/>
        <v>0.1511172660116471</v>
      </c>
      <c r="J49" s="11">
        <f t="shared" si="3"/>
        <v>11.82152431167963</v>
      </c>
      <c r="K49" s="10">
        <f t="shared" si="4"/>
        <v>0.14979753351679626</v>
      </c>
    </row>
    <row r="50" spans="1:11" x14ac:dyDescent="0.25">
      <c r="A50" s="9">
        <v>45237</v>
      </c>
      <c r="B50" s="10">
        <v>4.5513161628885079E-4</v>
      </c>
      <c r="C50" s="11">
        <v>24.984874746490991</v>
      </c>
      <c r="D50" s="12">
        <v>102.98520968</v>
      </c>
      <c r="E50" s="10">
        <f t="shared" si="0"/>
        <v>2.7902546728482136E-3</v>
      </c>
      <c r="F50" s="31">
        <f>IFERROR(VLOOKUP(A50,Dividendos!B:C,2,0),0)</f>
        <v>0</v>
      </c>
      <c r="G50" s="27">
        <f t="shared" si="5"/>
        <v>0</v>
      </c>
      <c r="H50" s="10">
        <f t="shared" si="1"/>
        <v>2.7902546728482136E-3</v>
      </c>
      <c r="I50" s="10">
        <f t="shared" si="2"/>
        <v>0.14918658559474074</v>
      </c>
      <c r="J50" s="11">
        <f t="shared" si="3"/>
        <v>11.8161464098658</v>
      </c>
      <c r="K50" s="10">
        <f t="shared" si="4"/>
        <v>0.14801356089865791</v>
      </c>
    </row>
    <row r="51" spans="1:11" x14ac:dyDescent="0.25">
      <c r="A51" s="9">
        <v>45236</v>
      </c>
      <c r="B51" s="10">
        <v>4.5513161628885079E-4</v>
      </c>
      <c r="C51" s="11">
        <v>24.973508513196979</v>
      </c>
      <c r="D51" s="12">
        <v>102.69865428</v>
      </c>
      <c r="E51" s="10">
        <f t="shared" si="0"/>
        <v>-1.9457588668985171E-3</v>
      </c>
      <c r="F51" s="31">
        <f>IFERROR(VLOOKUP(A51,Dividendos!B:C,2,0),0)</f>
        <v>0</v>
      </c>
      <c r="G51" s="27">
        <f t="shared" si="5"/>
        <v>0</v>
      </c>
      <c r="H51" s="10">
        <f t="shared" si="1"/>
        <v>-1.9457588668985171E-3</v>
      </c>
      <c r="I51" s="10">
        <f t="shared" si="2"/>
        <v>0.14598898447577469</v>
      </c>
      <c r="J51" s="11">
        <f t="shared" si="3"/>
        <v>11.81077095459162</v>
      </c>
      <c r="K51" s="10">
        <f t="shared" si="4"/>
        <v>0.14509425234591622</v>
      </c>
    </row>
    <row r="52" spans="1:11" x14ac:dyDescent="0.25">
      <c r="A52" s="9">
        <v>45233</v>
      </c>
      <c r="B52" s="10">
        <v>4.5513161628885079E-4</v>
      </c>
      <c r="C52" s="11">
        <v>24.962147450681709</v>
      </c>
      <c r="D52" s="12">
        <v>102.89887066999999</v>
      </c>
      <c r="E52" s="10">
        <f t="shared" si="0"/>
        <v>2.6489384106145319E-3</v>
      </c>
      <c r="F52" s="31">
        <f>IFERROR(VLOOKUP(A52,Dividendos!B:C,2,0),0)</f>
        <v>0</v>
      </c>
      <c r="G52" s="27">
        <f t="shared" si="5"/>
        <v>0</v>
      </c>
      <c r="H52" s="10">
        <f t="shared" si="1"/>
        <v>2.6489384106145319E-3</v>
      </c>
      <c r="I52" s="10">
        <f t="shared" si="2"/>
        <v>0.14822314985077489</v>
      </c>
      <c r="J52" s="11">
        <f t="shared" si="3"/>
        <v>11.805397944744096</v>
      </c>
      <c r="K52" s="10">
        <f t="shared" si="4"/>
        <v>0.14704268614744098</v>
      </c>
    </row>
    <row r="53" spans="1:11" x14ac:dyDescent="0.25">
      <c r="A53" s="9">
        <v>45231</v>
      </c>
      <c r="B53" s="10">
        <v>4.727922107445881E-4</v>
      </c>
      <c r="C53" s="11">
        <v>24.950791556592868</v>
      </c>
      <c r="D53" s="12">
        <v>102.62701801999999</v>
      </c>
      <c r="E53" s="10">
        <f t="shared" si="0"/>
        <v>2.4274863436404281E-3</v>
      </c>
      <c r="F53" s="31">
        <f>IFERROR(VLOOKUP(A53,Dividendos!B:C,2,0),0)</f>
        <v>0</v>
      </c>
      <c r="G53" s="27">
        <f t="shared" si="5"/>
        <v>0</v>
      </c>
      <c r="H53" s="10">
        <f t="shared" si="1"/>
        <v>2.4274863436404281E-3</v>
      </c>
      <c r="I53" s="10">
        <f t="shared" si="2"/>
        <v>0.14518961309720502</v>
      </c>
      <c r="J53" s="11">
        <f t="shared" si="3"/>
        <v>11.800027379210743</v>
      </c>
      <c r="K53" s="10">
        <f t="shared" si="4"/>
        <v>0.14427045399210736</v>
      </c>
    </row>
    <row r="54" spans="1:11" x14ac:dyDescent="0.25">
      <c r="A54" s="9">
        <v>45230</v>
      </c>
      <c r="B54" s="10">
        <v>4.727922107445881E-4</v>
      </c>
      <c r="C54" s="11">
        <v>24.939000591369521</v>
      </c>
      <c r="D54" s="12">
        <v>102.37849562</v>
      </c>
      <c r="E54" s="10">
        <f t="shared" si="0"/>
        <v>-1.8878596099466294E-2</v>
      </c>
      <c r="F54" s="31">
        <f>IFERROR(VLOOKUP(A54,Dividendos!B:C,2,0),0)</f>
        <v>2</v>
      </c>
      <c r="G54" s="27">
        <f t="shared" si="5"/>
        <v>1.9166552467076266E-2</v>
      </c>
      <c r="H54" s="10">
        <f t="shared" si="1"/>
        <v>2.8795636760997265E-4</v>
      </c>
      <c r="I54" s="10">
        <f t="shared" si="2"/>
        <v>0.14241641285624573</v>
      </c>
      <c r="J54" s="11">
        <f t="shared" si="3"/>
        <v>11.794451054622112</v>
      </c>
      <c r="K54" s="10">
        <f t="shared" si="4"/>
        <v>0.141729466746221</v>
      </c>
    </row>
    <row r="55" spans="1:11" x14ac:dyDescent="0.25">
      <c r="A55" s="9">
        <v>45229</v>
      </c>
      <c r="B55" s="10">
        <v>4.727922107445881E-4</v>
      </c>
      <c r="C55" s="11">
        <v>24.927215198188261</v>
      </c>
      <c r="D55" s="12">
        <v>104.34844782</v>
      </c>
      <c r="E55" s="10">
        <f t="shared" si="0"/>
        <v>-1.7389120178888939E-3</v>
      </c>
      <c r="F55" s="31">
        <f>IFERROR(VLOOKUP(A55,Dividendos!B:C,2,0),0)</f>
        <v>0</v>
      </c>
      <c r="G55" s="27">
        <f t="shared" si="5"/>
        <v>0</v>
      </c>
      <c r="H55" s="10">
        <f t="shared" si="1"/>
        <v>-1.7389120178888939E-3</v>
      </c>
      <c r="I55" s="10">
        <f t="shared" si="2"/>
        <v>0.14208754147630964</v>
      </c>
      <c r="J55" s="11">
        <f t="shared" si="3"/>
        <v>9.7898225027982164</v>
      </c>
      <c r="K55" s="10">
        <f t="shared" si="4"/>
        <v>0.14138270322798219</v>
      </c>
    </row>
    <row r="56" spans="1:11" x14ac:dyDescent="0.25">
      <c r="A56" s="9">
        <v>45226</v>
      </c>
      <c r="B56" s="10">
        <v>4.727922107445881E-4</v>
      </c>
      <c r="C56" s="11">
        <v>24.915435374415932</v>
      </c>
      <c r="D56" s="12">
        <v>104.53021667</v>
      </c>
      <c r="E56" s="10">
        <f t="shared" si="0"/>
        <v>-1.5386135807829993E-3</v>
      </c>
      <c r="F56" s="31">
        <f>IFERROR(VLOOKUP(A56,Dividendos!B:C,2,0),0)</f>
        <v>0</v>
      </c>
      <c r="G56" s="27">
        <f t="shared" si="5"/>
        <v>0</v>
      </c>
      <c r="H56" s="10">
        <f t="shared" si="1"/>
        <v>-1.5386135807829993E-3</v>
      </c>
      <c r="I56" s="10">
        <f t="shared" si="2"/>
        <v>0.14407699070483648</v>
      </c>
      <c r="J56" s="11">
        <f t="shared" si="3"/>
        <v>9.78519613828343</v>
      </c>
      <c r="K56" s="10">
        <f t="shared" si="4"/>
        <v>0.14315412808283434</v>
      </c>
    </row>
    <row r="57" spans="1:11" x14ac:dyDescent="0.25">
      <c r="A57" s="9">
        <v>45225</v>
      </c>
      <c r="B57" s="10">
        <v>4.727922107445881E-4</v>
      </c>
      <c r="C57" s="11">
        <v>24.90366111742059</v>
      </c>
      <c r="D57" s="12">
        <v>104.69129612</v>
      </c>
      <c r="E57" s="10">
        <f t="shared" si="0"/>
        <v>4.8349742399971252E-3</v>
      </c>
      <c r="F57" s="31">
        <f>IFERROR(VLOOKUP(A57,Dividendos!B:C,2,0),0)</f>
        <v>0</v>
      </c>
      <c r="G57" s="27">
        <f t="shared" si="5"/>
        <v>0</v>
      </c>
      <c r="H57" s="10">
        <f t="shared" si="1"/>
        <v>4.8349742399971252E-3</v>
      </c>
      <c r="I57" s="10">
        <f t="shared" si="2"/>
        <v>0.14583999568359962</v>
      </c>
      <c r="J57" s="11">
        <f t="shared" si="3"/>
        <v>9.7805719600440941</v>
      </c>
      <c r="K57" s="10">
        <f t="shared" si="4"/>
        <v>0.14471868080044104</v>
      </c>
    </row>
    <row r="58" spans="1:11" x14ac:dyDescent="0.25">
      <c r="A58" s="9">
        <v>45224</v>
      </c>
      <c r="B58" s="10">
        <v>4.727922107445881E-4</v>
      </c>
      <c r="C58" s="11">
        <v>24.891892424571559</v>
      </c>
      <c r="D58" s="12">
        <v>104.18755199</v>
      </c>
      <c r="E58" s="10">
        <f t="shared" si="0"/>
        <v>-1.4338706640704135E-3</v>
      </c>
      <c r="F58" s="31">
        <f>IFERROR(VLOOKUP(A58,Dividendos!B:C,2,0),0)</f>
        <v>0</v>
      </c>
      <c r="G58" s="27">
        <f t="shared" si="5"/>
        <v>0</v>
      </c>
      <c r="H58" s="10">
        <f t="shared" si="1"/>
        <v>-1.4338706640704135E-3</v>
      </c>
      <c r="I58" s="10">
        <f t="shared" si="2"/>
        <v>0.1403265462075014</v>
      </c>
      <c r="J58" s="11">
        <f t="shared" si="3"/>
        <v>9.7759499670470458</v>
      </c>
      <c r="K58" s="10">
        <f t="shared" si="4"/>
        <v>0.13963501957047053</v>
      </c>
    </row>
    <row r="59" spans="1:11" x14ac:dyDescent="0.25">
      <c r="A59" s="9">
        <v>45223</v>
      </c>
      <c r="B59" s="10">
        <v>4.727922107445881E-4</v>
      </c>
      <c r="C59" s="11">
        <v>24.880129293239399</v>
      </c>
      <c r="D59" s="12">
        <v>104.33715798</v>
      </c>
      <c r="E59" s="10">
        <f t="shared" si="0"/>
        <v>1.5603575822380478E-3</v>
      </c>
      <c r="F59" s="31">
        <f>IFERROR(VLOOKUP(A59,Dividendos!B:C,2,0),0)</f>
        <v>0</v>
      </c>
      <c r="G59" s="27">
        <f t="shared" si="5"/>
        <v>0</v>
      </c>
      <c r="H59" s="10">
        <f t="shared" si="1"/>
        <v>1.5603575822380478E-3</v>
      </c>
      <c r="I59" s="10">
        <f t="shared" si="2"/>
        <v>0.14196397485046464</v>
      </c>
      <c r="J59" s="11">
        <f t="shared" si="3"/>
        <v>9.771330158259607</v>
      </c>
      <c r="K59" s="10">
        <f t="shared" si="4"/>
        <v>0.14108488138259601</v>
      </c>
    </row>
    <row r="60" spans="1:11" x14ac:dyDescent="0.25">
      <c r="A60" s="9">
        <v>45222</v>
      </c>
      <c r="B60" s="10">
        <v>4.727922107445881E-4</v>
      </c>
      <c r="C60" s="11">
        <v>24.86837172079591</v>
      </c>
      <c r="D60" s="12">
        <v>104.17460834000001</v>
      </c>
      <c r="E60" s="10">
        <f t="shared" si="0"/>
        <v>4.6599571586725119E-4</v>
      </c>
      <c r="F60" s="31">
        <f>IFERROR(VLOOKUP(A60,Dividendos!B:C,2,0),0)</f>
        <v>0</v>
      </c>
      <c r="G60" s="27">
        <f t="shared" si="5"/>
        <v>0</v>
      </c>
      <c r="H60" s="10">
        <f t="shared" si="1"/>
        <v>4.6599571586725119E-4</v>
      </c>
      <c r="I60" s="10">
        <f t="shared" si="2"/>
        <v>0.14018487872978547</v>
      </c>
      <c r="J60" s="11">
        <f t="shared" si="3"/>
        <v>9.7667125326495903</v>
      </c>
      <c r="K60" s="10">
        <f t="shared" si="4"/>
        <v>0.13941320872649587</v>
      </c>
    </row>
    <row r="61" spans="1:11" x14ac:dyDescent="0.25">
      <c r="A61" s="9">
        <v>45219</v>
      </c>
      <c r="B61" s="10">
        <v>4.727922107445881E-4</v>
      </c>
      <c r="C61" s="11">
        <v>24.856619704614129</v>
      </c>
      <c r="D61" s="12">
        <v>104.12608603</v>
      </c>
      <c r="E61" s="10">
        <f t="shared" si="0"/>
        <v>1.5523363539502455E-3</v>
      </c>
      <c r="F61" s="31">
        <f>IFERROR(VLOOKUP(A61,Dividendos!B:C,2,0),0)</f>
        <v>0</v>
      </c>
      <c r="G61" s="27">
        <f t="shared" si="5"/>
        <v>0</v>
      </c>
      <c r="H61" s="10">
        <f t="shared" si="1"/>
        <v>1.5523363539502455E-3</v>
      </c>
      <c r="I61" s="10">
        <f t="shared" si="2"/>
        <v>0.13965380493911206</v>
      </c>
      <c r="J61" s="11">
        <f t="shared" si="3"/>
        <v>9.762097089185291</v>
      </c>
      <c r="K61" s="10">
        <f t="shared" si="4"/>
        <v>0.13888183119185293</v>
      </c>
    </row>
    <row r="62" spans="1:11" x14ac:dyDescent="0.25">
      <c r="A62" s="9">
        <v>45218</v>
      </c>
      <c r="B62" s="10">
        <v>4.727922107445881E-4</v>
      </c>
      <c r="C62" s="11">
        <v>24.844873242068338</v>
      </c>
      <c r="D62" s="12">
        <v>103.96469784999999</v>
      </c>
      <c r="E62" s="10">
        <f t="shared" si="0"/>
        <v>-2.6625896329841581E-3</v>
      </c>
      <c r="F62" s="31">
        <f>IFERROR(VLOOKUP(A62,Dividendos!B:C,2,0),0)</f>
        <v>0</v>
      </c>
      <c r="G62" s="27">
        <f t="shared" si="5"/>
        <v>0</v>
      </c>
      <c r="H62" s="10">
        <f t="shared" si="1"/>
        <v>-2.6625896329841581E-3</v>
      </c>
      <c r="I62" s="10">
        <f t="shared" si="2"/>
        <v>0.13788742092890138</v>
      </c>
      <c r="J62" s="11">
        <f t="shared" si="3"/>
        <v>9.7574838268354949</v>
      </c>
      <c r="K62" s="10">
        <f t="shared" si="4"/>
        <v>0.13722181676835499</v>
      </c>
    </row>
    <row r="63" spans="1:11" x14ac:dyDescent="0.25">
      <c r="A63" s="9">
        <v>45217</v>
      </c>
      <c r="B63" s="10">
        <v>4.727922107445881E-4</v>
      </c>
      <c r="C63" s="11">
        <v>24.83313233053407</v>
      </c>
      <c r="D63" s="12">
        <v>104.24225219</v>
      </c>
      <c r="E63" s="10">
        <f t="shared" si="0"/>
        <v>1.6905845351042892E-3</v>
      </c>
      <c r="F63" s="31">
        <f>IFERROR(VLOOKUP(A63,Dividendos!B:C,2,0),0)</f>
        <v>0</v>
      </c>
      <c r="G63" s="27">
        <f t="shared" si="5"/>
        <v>0</v>
      </c>
      <c r="H63" s="10">
        <f t="shared" si="1"/>
        <v>1.6905845351042892E-3</v>
      </c>
      <c r="I63" s="10">
        <f t="shared" si="2"/>
        <v>0.14092523663597833</v>
      </c>
      <c r="J63" s="11">
        <f t="shared" si="3"/>
        <v>9.7528727445694798</v>
      </c>
      <c r="K63" s="10">
        <f t="shared" si="4"/>
        <v>0.13995124934569469</v>
      </c>
    </row>
    <row r="64" spans="1:11" x14ac:dyDescent="0.25">
      <c r="A64" s="9">
        <v>45216</v>
      </c>
      <c r="B64" s="10">
        <v>4.727922107445881E-4</v>
      </c>
      <c r="C64" s="11">
        <v>24.82139696738809</v>
      </c>
      <c r="D64" s="12">
        <v>104.06631928</v>
      </c>
      <c r="E64" s="10">
        <f t="shared" si="0"/>
        <v>-1.8005839833880044E-3</v>
      </c>
      <c r="F64" s="31">
        <f>IFERROR(VLOOKUP(A64,Dividendos!B:C,2,0),0)</f>
        <v>0</v>
      </c>
      <c r="G64" s="27">
        <f t="shared" si="5"/>
        <v>0</v>
      </c>
      <c r="H64" s="10">
        <f t="shared" si="1"/>
        <v>-1.8005839833880044E-3</v>
      </c>
      <c r="I64" s="10">
        <f t="shared" si="2"/>
        <v>0.13899966142288789</v>
      </c>
      <c r="J64" s="11">
        <f t="shared" si="3"/>
        <v>9.7482638413570033</v>
      </c>
      <c r="K64" s="10">
        <f t="shared" si="4"/>
        <v>0.13814583121356994</v>
      </c>
    </row>
    <row r="65" spans="1:11" x14ac:dyDescent="0.25">
      <c r="A65" s="9">
        <v>45215</v>
      </c>
      <c r="B65" s="10">
        <v>4.727922107445881E-4</v>
      </c>
      <c r="C65" s="11">
        <v>24.809667150008401</v>
      </c>
      <c r="D65" s="12">
        <v>104.25403743</v>
      </c>
      <c r="E65" s="10">
        <f t="shared" si="0"/>
        <v>8.442002693698214E-4</v>
      </c>
      <c r="F65" s="31">
        <f>IFERROR(VLOOKUP(A65,Dividendos!B:C,2,0),0)</f>
        <v>0</v>
      </c>
      <c r="G65" s="27">
        <f t="shared" si="5"/>
        <v>0</v>
      </c>
      <c r="H65" s="10">
        <f t="shared" si="1"/>
        <v>8.442002693698214E-4</v>
      </c>
      <c r="I65" s="10">
        <f t="shared" si="2"/>
        <v>0.14105422538529377</v>
      </c>
      <c r="J65" s="11">
        <f t="shared" si="3"/>
        <v>9.743657116168313</v>
      </c>
      <c r="K65" s="10">
        <f t="shared" si="4"/>
        <v>0.13997694546168304</v>
      </c>
    </row>
    <row r="66" spans="1:11" x14ac:dyDescent="0.25">
      <c r="A66" s="9">
        <v>45212</v>
      </c>
      <c r="B66" s="10">
        <v>4.727922107445881E-4</v>
      </c>
      <c r="C66" s="11">
        <v>24.79794287577425</v>
      </c>
      <c r="D66" s="12">
        <v>104.16610038</v>
      </c>
      <c r="E66" s="10">
        <f t="shared" si="0"/>
        <v>-2.5594758234879222E-3</v>
      </c>
      <c r="F66" s="31">
        <f>IFERROR(VLOOKUP(A66,Dividendos!B:C,2,0),0)</f>
        <v>0</v>
      </c>
      <c r="G66" s="27">
        <f t="shared" si="5"/>
        <v>0</v>
      </c>
      <c r="H66" s="10">
        <f t="shared" si="1"/>
        <v>-2.5594758234879222E-3</v>
      </c>
      <c r="I66" s="10">
        <f t="shared" si="2"/>
        <v>0.14009175961472065</v>
      </c>
      <c r="J66" s="11">
        <f t="shared" si="3"/>
        <v>9.7390525679741451</v>
      </c>
      <c r="K66" s="10">
        <f t="shared" si="4"/>
        <v>0.13905152947974142</v>
      </c>
    </row>
    <row r="67" spans="1:11" x14ac:dyDescent="0.25">
      <c r="A67" s="9">
        <v>45210</v>
      </c>
      <c r="B67" s="10">
        <v>4.727922107445881E-4</v>
      </c>
      <c r="C67" s="11">
        <v>24.786224142066111</v>
      </c>
      <c r="D67" s="12">
        <v>104.43339512999999</v>
      </c>
      <c r="E67" s="10">
        <f t="shared" si="0"/>
        <v>-1.4340282693340312E-3</v>
      </c>
      <c r="F67" s="31">
        <f>IFERROR(VLOOKUP(A67,Dividendos!B:C,2,0),0)</f>
        <v>0</v>
      </c>
      <c r="G67" s="27">
        <f t="shared" si="5"/>
        <v>0</v>
      </c>
      <c r="H67" s="10">
        <f t="shared" si="1"/>
        <v>-1.4340282693340312E-3</v>
      </c>
      <c r="I67" s="10">
        <f t="shared" si="2"/>
        <v>0.14301728472079223</v>
      </c>
      <c r="J67" s="11">
        <f t="shared" si="3"/>
        <v>9.7344501957457155</v>
      </c>
      <c r="K67" s="10">
        <f t="shared" si="4"/>
        <v>0.14167845325745709</v>
      </c>
    </row>
    <row r="68" spans="1:11" x14ac:dyDescent="0.25">
      <c r="A68" s="9">
        <v>45209</v>
      </c>
      <c r="B68" s="10">
        <v>4.727922107445881E-4</v>
      </c>
      <c r="C68" s="11">
        <v>24.77451094626571</v>
      </c>
      <c r="D68" s="12">
        <v>104.58337064</v>
      </c>
      <c r="E68" s="10">
        <f t="shared" si="0"/>
        <v>1.8446179405946506E-3</v>
      </c>
      <c r="F68" s="31">
        <f>IFERROR(VLOOKUP(A68,Dividendos!B:C,2,0),0)</f>
        <v>0</v>
      </c>
      <c r="G68" s="27">
        <f t="shared" si="5"/>
        <v>0</v>
      </c>
      <c r="H68" s="10">
        <f t="shared" si="1"/>
        <v>1.8446179405946506E-3</v>
      </c>
      <c r="I68" s="10">
        <f t="shared" ref="I68:I131" si="6">(1+H68)*(1+I69)-1</f>
        <v>0.14465875773812953</v>
      </c>
      <c r="J68" s="11">
        <f t="shared" ref="J68:J131" si="7">J69*(C68/C69)+F68</f>
        <v>9.729849998454732</v>
      </c>
      <c r="K68" s="10">
        <f t="shared" si="4"/>
        <v>0.14313220638454727</v>
      </c>
    </row>
    <row r="69" spans="1:11" x14ac:dyDescent="0.25">
      <c r="A69" s="9">
        <v>45208</v>
      </c>
      <c r="B69" s="10">
        <v>4.727922107445881E-4</v>
      </c>
      <c r="C69" s="11">
        <v>24.762803285756</v>
      </c>
      <c r="D69" s="12">
        <v>104.39080948</v>
      </c>
      <c r="E69" s="10">
        <f t="shared" ref="E69:E132" si="8">D69/D70-1</f>
        <v>3.5527840675093625E-3</v>
      </c>
      <c r="F69" s="31">
        <f>IFERROR(VLOOKUP(A69,Dividendos!B:C,2,0),0)</f>
        <v>0</v>
      </c>
      <c r="G69" s="27">
        <f t="shared" si="5"/>
        <v>0</v>
      </c>
      <c r="H69" s="10">
        <f t="shared" ref="H69:H132" si="9">E69+G69</f>
        <v>3.5527840675093625E-3</v>
      </c>
      <c r="I69" s="10">
        <f t="shared" si="6"/>
        <v>0.14255118731995142</v>
      </c>
      <c r="J69" s="11">
        <f t="shared" si="7"/>
        <v>9.7252519750733875</v>
      </c>
      <c r="K69" s="10">
        <f t="shared" ref="K69:K132" si="10">(J69+D69)/D$200-1</f>
        <v>0.14116061455073403</v>
      </c>
    </row>
    <row r="70" spans="1:11" x14ac:dyDescent="0.25">
      <c r="A70" s="9">
        <v>45205</v>
      </c>
      <c r="B70" s="10">
        <v>4.727922107445881E-4</v>
      </c>
      <c r="C70" s="11">
        <v>24.751101157921191</v>
      </c>
      <c r="D70" s="12">
        <v>104.02124446000001</v>
      </c>
      <c r="E70" s="10">
        <f t="shared" si="8"/>
        <v>3.4685674645174025E-4</v>
      </c>
      <c r="F70" s="31">
        <f>IFERROR(VLOOKUP(A70,Dividendos!B:C,2,0),0)</f>
        <v>0</v>
      </c>
      <c r="G70" s="27">
        <f t="shared" ref="G70:G133" si="11">F70/D71</f>
        <v>0</v>
      </c>
      <c r="H70" s="10">
        <f t="shared" si="9"/>
        <v>3.4685674645174025E-4</v>
      </c>
      <c r="I70" s="10">
        <f t="shared" si="6"/>
        <v>0.13850632020476916</v>
      </c>
      <c r="J70" s="11">
        <f t="shared" si="7"/>
        <v>9.720656124574365</v>
      </c>
      <c r="K70" s="10">
        <f t="shared" si="10"/>
        <v>0.13741900584574362</v>
      </c>
    </row>
    <row r="71" spans="1:11" x14ac:dyDescent="0.25">
      <c r="A71" s="9">
        <v>45204</v>
      </c>
      <c r="B71" s="10">
        <v>4.727922107445881E-4</v>
      </c>
      <c r="C71" s="11">
        <v>24.739404560146689</v>
      </c>
      <c r="D71" s="12">
        <v>103.98517649999999</v>
      </c>
      <c r="E71" s="10">
        <f t="shared" si="8"/>
        <v>9.3494182706876927E-7</v>
      </c>
      <c r="F71" s="31">
        <f>IFERROR(VLOOKUP(A71,Dividendos!B:C,2,0),0)</f>
        <v>0</v>
      </c>
      <c r="G71" s="27">
        <f t="shared" si="11"/>
        <v>0</v>
      </c>
      <c r="H71" s="10">
        <f t="shared" si="9"/>
        <v>9.3494182706876927E-7</v>
      </c>
      <c r="I71" s="10">
        <f t="shared" si="6"/>
        <v>0.13811155853247747</v>
      </c>
      <c r="J71" s="11">
        <f t="shared" si="7"/>
        <v>9.7160624459308185</v>
      </c>
      <c r="K71" s="10">
        <f t="shared" si="10"/>
        <v>0.13701238945930805</v>
      </c>
    </row>
    <row r="72" spans="1:11" x14ac:dyDescent="0.25">
      <c r="A72" s="9">
        <v>45203</v>
      </c>
      <c r="B72" s="10">
        <v>4.727922107445881E-4</v>
      </c>
      <c r="C72" s="11">
        <v>24.72771348981918</v>
      </c>
      <c r="D72" s="12">
        <v>103.98507927999999</v>
      </c>
      <c r="E72" s="10">
        <f t="shared" si="8"/>
        <v>3.7436367708112428E-3</v>
      </c>
      <c r="F72" s="31">
        <f>IFERROR(VLOOKUP(A72,Dividendos!B:C,2,0),0)</f>
        <v>0</v>
      </c>
      <c r="G72" s="27">
        <f t="shared" si="11"/>
        <v>0</v>
      </c>
      <c r="H72" s="10">
        <f t="shared" si="9"/>
        <v>3.7436367708112428E-3</v>
      </c>
      <c r="I72" s="10">
        <f t="shared" si="6"/>
        <v>0.13811049446537238</v>
      </c>
      <c r="J72" s="11">
        <f t="shared" si="7"/>
        <v>9.7114709381164044</v>
      </c>
      <c r="K72" s="10">
        <f t="shared" si="10"/>
        <v>0.13696550218116399</v>
      </c>
    </row>
    <row r="73" spans="1:11" x14ac:dyDescent="0.25">
      <c r="A73" s="9">
        <v>45202</v>
      </c>
      <c r="B73" s="10">
        <v>4.727922107445881E-4</v>
      </c>
      <c r="C73" s="11">
        <v>24.716027944326559</v>
      </c>
      <c r="D73" s="12">
        <v>103.59724881</v>
      </c>
      <c r="E73" s="10">
        <f t="shared" si="8"/>
        <v>-4.2113836923211023E-3</v>
      </c>
      <c r="F73" s="31">
        <f>IFERROR(VLOOKUP(A73,Dividendos!B:C,2,0),0)</f>
        <v>0</v>
      </c>
      <c r="G73" s="27">
        <f t="shared" si="11"/>
        <v>0</v>
      </c>
      <c r="H73" s="10">
        <f t="shared" si="9"/>
        <v>-4.2113836923211023E-3</v>
      </c>
      <c r="I73" s="10">
        <f t="shared" si="6"/>
        <v>0.13386571308869155</v>
      </c>
      <c r="J73" s="11">
        <f t="shared" si="7"/>
        <v>9.7068816001052554</v>
      </c>
      <c r="K73" s="10">
        <f t="shared" si="10"/>
        <v>0.13304130410105253</v>
      </c>
    </row>
    <row r="74" spans="1:11" x14ac:dyDescent="0.25">
      <c r="A74" s="9">
        <v>45201</v>
      </c>
      <c r="B74" s="10">
        <v>4.727922107445881E-4</v>
      </c>
      <c r="C74" s="11">
        <v>24.704347921057959</v>
      </c>
      <c r="D74" s="12">
        <v>104.03538172</v>
      </c>
      <c r="E74" s="10">
        <f t="shared" si="8"/>
        <v>-3.8929935386455838E-4</v>
      </c>
      <c r="F74" s="31">
        <f>IFERROR(VLOOKUP(A74,Dividendos!B:C,2,0),0)</f>
        <v>0</v>
      </c>
      <c r="G74" s="27">
        <f t="shared" si="11"/>
        <v>0</v>
      </c>
      <c r="H74" s="10">
        <f t="shared" si="9"/>
        <v>-3.8929935386455838E-4</v>
      </c>
      <c r="I74" s="10">
        <f t="shared" si="6"/>
        <v>0.13866105167278753</v>
      </c>
      <c r="J74" s="11">
        <f t="shared" si="7"/>
        <v>9.702294430871989</v>
      </c>
      <c r="K74" s="10">
        <f t="shared" si="10"/>
        <v>0.1373767615087198</v>
      </c>
    </row>
    <row r="75" spans="1:11" x14ac:dyDescent="0.25">
      <c r="A75" s="9">
        <v>45198</v>
      </c>
      <c r="B75" s="10">
        <v>4.727922107445881E-4</v>
      </c>
      <c r="C75" s="11">
        <v>24.69267341740375</v>
      </c>
      <c r="D75" s="12">
        <v>104.0758984</v>
      </c>
      <c r="E75" s="10">
        <f t="shared" si="8"/>
        <v>-1.7030055537518018E-2</v>
      </c>
      <c r="F75" s="31">
        <f>IFERROR(VLOOKUP(A75,Dividendos!B:C,2,0),0)</f>
        <v>2</v>
      </c>
      <c r="G75" s="27">
        <f t="shared" si="11"/>
        <v>1.8889482763522931E-2</v>
      </c>
      <c r="H75" s="10">
        <f t="shared" si="9"/>
        <v>1.859427226004913E-3</v>
      </c>
      <c r="I75" s="10">
        <f t="shared" si="6"/>
        <v>0.13910450432030363</v>
      </c>
      <c r="J75" s="11">
        <f t="shared" si="7"/>
        <v>9.6977094293917077</v>
      </c>
      <c r="K75" s="10">
        <f t="shared" si="10"/>
        <v>0.13773607829391699</v>
      </c>
    </row>
    <row r="76" spans="1:11" x14ac:dyDescent="0.25">
      <c r="A76" s="9">
        <v>45197</v>
      </c>
      <c r="B76" s="10">
        <v>4.727922107445881E-4</v>
      </c>
      <c r="C76" s="11">
        <v>24.681004430755539</v>
      </c>
      <c r="D76" s="12">
        <v>105.87902406000001</v>
      </c>
      <c r="E76" s="10">
        <f t="shared" si="8"/>
        <v>1.8697457655991734E-3</v>
      </c>
      <c r="F76" s="31">
        <f>IFERROR(VLOOKUP(A76,Dividendos!B:C,2,0),0)</f>
        <v>0</v>
      </c>
      <c r="G76" s="27">
        <f t="shared" si="11"/>
        <v>0</v>
      </c>
      <c r="H76" s="10">
        <f t="shared" si="9"/>
        <v>1.8697457655991734E-3</v>
      </c>
      <c r="I76" s="10">
        <f t="shared" si="6"/>
        <v>0.1369903535012984</v>
      </c>
      <c r="J76" s="11">
        <f t="shared" si="7"/>
        <v>7.6940717322078127</v>
      </c>
      <c r="K76" s="10">
        <f t="shared" si="10"/>
        <v>0.13573095792207823</v>
      </c>
    </row>
    <row r="77" spans="1:11" x14ac:dyDescent="0.25">
      <c r="A77" s="9">
        <v>45196</v>
      </c>
      <c r="B77" s="10">
        <v>4.727922107445881E-4</v>
      </c>
      <c r="C77" s="11">
        <v>24.669340958506151</v>
      </c>
      <c r="D77" s="12">
        <v>105.68142666</v>
      </c>
      <c r="E77" s="10">
        <f t="shared" si="8"/>
        <v>-1.6743255177990024E-3</v>
      </c>
      <c r="F77" s="31">
        <f>IFERROR(VLOOKUP(A77,Dividendos!B:C,2,0),0)</f>
        <v>0</v>
      </c>
      <c r="G77" s="27">
        <f t="shared" si="11"/>
        <v>0</v>
      </c>
      <c r="H77" s="10">
        <f t="shared" si="9"/>
        <v>-1.6743255177990024E-3</v>
      </c>
      <c r="I77" s="10">
        <f t="shared" si="6"/>
        <v>0.13486843804475201</v>
      </c>
      <c r="J77" s="11">
        <f t="shared" si="7"/>
        <v>7.6904357540860477</v>
      </c>
      <c r="K77" s="10">
        <f t="shared" si="10"/>
        <v>0.13371862414086055</v>
      </c>
    </row>
    <row r="78" spans="1:11" x14ac:dyDescent="0.25">
      <c r="A78" s="9">
        <v>45195</v>
      </c>
      <c r="B78" s="10">
        <v>4.727922107445881E-4</v>
      </c>
      <c r="C78" s="11">
        <v>24.657682998049669</v>
      </c>
      <c r="D78" s="12">
        <v>105.85866853</v>
      </c>
      <c r="E78" s="10">
        <f t="shared" si="8"/>
        <v>-3.5396898302003654E-3</v>
      </c>
      <c r="F78" s="31">
        <f>IFERROR(VLOOKUP(A78,Dividendos!B:C,2,0),0)</f>
        <v>0</v>
      </c>
      <c r="G78" s="27">
        <f t="shared" si="11"/>
        <v>0</v>
      </c>
      <c r="H78" s="10">
        <f t="shared" si="9"/>
        <v>-3.5396898302003654E-3</v>
      </c>
      <c r="I78" s="10">
        <f t="shared" si="6"/>
        <v>0.13677176401715929</v>
      </c>
      <c r="J78" s="11">
        <f t="shared" si="7"/>
        <v>7.6868014942140448</v>
      </c>
      <c r="K78" s="10">
        <f t="shared" si="10"/>
        <v>0.13545470024214046</v>
      </c>
    </row>
    <row r="79" spans="1:11" x14ac:dyDescent="0.25">
      <c r="A79" s="9">
        <v>45194</v>
      </c>
      <c r="B79" s="10">
        <v>4.727922107445881E-4</v>
      </c>
      <c r="C79" s="11">
        <v>24.646030546781379</v>
      </c>
      <c r="D79" s="12">
        <v>106.23470644</v>
      </c>
      <c r="E79" s="10">
        <f t="shared" si="8"/>
        <v>4.924986081793481E-4</v>
      </c>
      <c r="F79" s="31">
        <f>IFERROR(VLOOKUP(A79,Dividendos!B:C,2,0),0)</f>
        <v>0</v>
      </c>
      <c r="G79" s="27">
        <f t="shared" si="11"/>
        <v>0</v>
      </c>
      <c r="H79" s="10">
        <f t="shared" si="9"/>
        <v>4.924986081793481E-4</v>
      </c>
      <c r="I79" s="10">
        <f t="shared" si="6"/>
        <v>0.14080987713745485</v>
      </c>
      <c r="J79" s="11">
        <f t="shared" si="7"/>
        <v>7.683168951779809</v>
      </c>
      <c r="K79" s="10">
        <f t="shared" si="10"/>
        <v>0.13917875391779799</v>
      </c>
    </row>
    <row r="80" spans="1:11" x14ac:dyDescent="0.25">
      <c r="A80" s="9">
        <v>45191</v>
      </c>
      <c r="B80" s="10">
        <v>4.727922107445881E-4</v>
      </c>
      <c r="C80" s="11">
        <v>24.63438360209781</v>
      </c>
      <c r="D80" s="12">
        <v>106.18241175</v>
      </c>
      <c r="E80" s="10">
        <f t="shared" si="8"/>
        <v>5.275276056493361E-4</v>
      </c>
      <c r="F80" s="31">
        <f>IFERROR(VLOOKUP(A80,Dividendos!B:C,2,0),0)</f>
        <v>0</v>
      </c>
      <c r="G80" s="27">
        <f t="shared" si="11"/>
        <v>0</v>
      </c>
      <c r="H80" s="10">
        <f t="shared" si="9"/>
        <v>5.275276056493361E-4</v>
      </c>
      <c r="I80" s="10">
        <f t="shared" si="6"/>
        <v>0.14024830643355757</v>
      </c>
      <c r="J80" s="11">
        <f t="shared" si="7"/>
        <v>7.6795381259717317</v>
      </c>
      <c r="K80" s="10">
        <f t="shared" si="10"/>
        <v>0.13861949875971735</v>
      </c>
    </row>
    <row r="81" spans="1:11" x14ac:dyDescent="0.25">
      <c r="A81" s="9">
        <v>45190</v>
      </c>
      <c r="B81" s="10">
        <v>4.727922107445881E-4</v>
      </c>
      <c r="C81" s="11">
        <v>24.622742161396729</v>
      </c>
      <c r="D81" s="12">
        <v>106.12642713</v>
      </c>
      <c r="E81" s="10">
        <f t="shared" si="8"/>
        <v>1.0795002816734733E-3</v>
      </c>
      <c r="F81" s="31">
        <f>IFERROR(VLOOKUP(A81,Dividendos!B:C,2,0),0)</f>
        <v>0</v>
      </c>
      <c r="G81" s="27">
        <f t="shared" si="11"/>
        <v>0</v>
      </c>
      <c r="H81" s="10">
        <f t="shared" si="9"/>
        <v>1.0795002816734733E-3</v>
      </c>
      <c r="I81" s="10">
        <f t="shared" si="6"/>
        <v>0.13964711112174233</v>
      </c>
      <c r="J81" s="11">
        <f t="shared" si="7"/>
        <v>7.6759090159785925</v>
      </c>
      <c r="K81" s="10">
        <f t="shared" si="10"/>
        <v>0.13802336145978589</v>
      </c>
    </row>
    <row r="82" spans="1:11" x14ac:dyDescent="0.25">
      <c r="A82" s="9">
        <v>45189</v>
      </c>
      <c r="B82" s="10">
        <v>4.9037490119197003E-4</v>
      </c>
      <c r="C82" s="11">
        <v>24.611106222077119</v>
      </c>
      <c r="D82" s="12">
        <v>106.01198716</v>
      </c>
      <c r="E82" s="10">
        <f t="shared" si="8"/>
        <v>6.9492924748870699E-4</v>
      </c>
      <c r="F82" s="31">
        <f>IFERROR(VLOOKUP(A82,Dividendos!B:C,2,0),0)</f>
        <v>0</v>
      </c>
      <c r="G82" s="27">
        <f t="shared" si="11"/>
        <v>0</v>
      </c>
      <c r="H82" s="10">
        <f t="shared" si="9"/>
        <v>6.9492924748870699E-4</v>
      </c>
      <c r="I82" s="10">
        <f t="shared" si="6"/>
        <v>0.13841818836673814</v>
      </c>
      <c r="J82" s="11">
        <f t="shared" si="7"/>
        <v>7.6722816209895477</v>
      </c>
      <c r="K82" s="10">
        <f t="shared" si="10"/>
        <v>0.13684268780989561</v>
      </c>
    </row>
    <row r="83" spans="1:11" x14ac:dyDescent="0.25">
      <c r="A83" s="9">
        <v>45188</v>
      </c>
      <c r="B83" s="10">
        <v>4.9037490119197003E-4</v>
      </c>
      <c r="C83" s="11">
        <v>24.599043468566808</v>
      </c>
      <c r="D83" s="12">
        <v>105.93836749</v>
      </c>
      <c r="E83" s="10">
        <f t="shared" si="8"/>
        <v>1.149633000663064E-3</v>
      </c>
      <c r="F83" s="31">
        <f>IFERROR(VLOOKUP(A83,Dividendos!B:C,2,0),0)</f>
        <v>0</v>
      </c>
      <c r="G83" s="27">
        <f t="shared" si="11"/>
        <v>0</v>
      </c>
      <c r="H83" s="10">
        <f t="shared" si="9"/>
        <v>1.149633000663064E-3</v>
      </c>
      <c r="I83" s="10">
        <f t="shared" si="6"/>
        <v>0.13762761766247356</v>
      </c>
      <c r="J83" s="11">
        <f t="shared" si="7"/>
        <v>7.6685211706781899</v>
      </c>
      <c r="K83" s="10">
        <f t="shared" si="10"/>
        <v>0.13606888660678185</v>
      </c>
    </row>
    <row r="84" spans="1:11" x14ac:dyDescent="0.25">
      <c r="A84" s="9">
        <v>45187</v>
      </c>
      <c r="B84" s="10">
        <v>4.9037490119197003E-4</v>
      </c>
      <c r="C84" s="11">
        <v>24.586986627428779</v>
      </c>
      <c r="D84" s="12">
        <v>105.81671710000001</v>
      </c>
      <c r="E84" s="10">
        <f t="shared" si="8"/>
        <v>9.5659590037766584E-4</v>
      </c>
      <c r="F84" s="31">
        <f>IFERROR(VLOOKUP(A84,Dividendos!B:C,2,0),0)</f>
        <v>0</v>
      </c>
      <c r="G84" s="27">
        <f t="shared" si="11"/>
        <v>0</v>
      </c>
      <c r="H84" s="10">
        <f t="shared" si="9"/>
        <v>9.5659590037766584E-4</v>
      </c>
      <c r="I84" s="10">
        <f t="shared" si="6"/>
        <v>0.13632126523660237</v>
      </c>
      <c r="J84" s="11">
        <f t="shared" si="7"/>
        <v>7.6647625634934586</v>
      </c>
      <c r="K84" s="10">
        <f t="shared" si="10"/>
        <v>0.13481479663493467</v>
      </c>
    </row>
    <row r="85" spans="1:11" x14ac:dyDescent="0.25">
      <c r="A85" s="9">
        <v>45184</v>
      </c>
      <c r="B85" s="10">
        <v>4.9037490119197003E-4</v>
      </c>
      <c r="C85" s="11">
        <v>24.57493569576517</v>
      </c>
      <c r="D85" s="12">
        <v>105.71559000000001</v>
      </c>
      <c r="E85" s="10">
        <f t="shared" si="8"/>
        <v>1.3801787358949102E-3</v>
      </c>
      <c r="F85" s="31">
        <f>IFERROR(VLOOKUP(A85,Dividendos!B:C,2,0),0)</f>
        <v>0</v>
      </c>
      <c r="G85" s="27">
        <f t="shared" si="11"/>
        <v>0</v>
      </c>
      <c r="H85" s="10">
        <f t="shared" si="9"/>
        <v>1.3801787358949102E-3</v>
      </c>
      <c r="I85" s="10">
        <f t="shared" si="6"/>
        <v>0.13523530379902415</v>
      </c>
      <c r="J85" s="11">
        <f t="shared" si="7"/>
        <v>7.6610057985319724</v>
      </c>
      <c r="K85" s="10">
        <f t="shared" si="10"/>
        <v>0.13376595798531987</v>
      </c>
    </row>
    <row r="86" spans="1:11" x14ac:dyDescent="0.25">
      <c r="A86" s="9">
        <v>45183</v>
      </c>
      <c r="B86" s="10">
        <v>4.9037490119197003E-4</v>
      </c>
      <c r="C86" s="11">
        <v>24.56289067067954</v>
      </c>
      <c r="D86" s="12">
        <v>105.56988468999999</v>
      </c>
      <c r="E86" s="10">
        <f t="shared" si="8"/>
        <v>1.5173684907028306E-3</v>
      </c>
      <c r="F86" s="31">
        <f>IFERROR(VLOOKUP(A86,Dividendos!B:C,2,0),0)</f>
        <v>0</v>
      </c>
      <c r="G86" s="27">
        <f t="shared" si="11"/>
        <v>0</v>
      </c>
      <c r="H86" s="10">
        <f t="shared" si="9"/>
        <v>1.5173684907028306E-3</v>
      </c>
      <c r="I86" s="10">
        <f t="shared" si="6"/>
        <v>0.13367063569413062</v>
      </c>
      <c r="J86" s="11">
        <f t="shared" si="7"/>
        <v>7.6572508748907939</v>
      </c>
      <c r="K86" s="10">
        <f t="shared" si="10"/>
        <v>0.13227135564890791</v>
      </c>
    </row>
    <row r="87" spans="1:11" x14ac:dyDescent="0.25">
      <c r="A87" s="9">
        <v>45182</v>
      </c>
      <c r="B87" s="10">
        <v>4.9037490119197003E-4</v>
      </c>
      <c r="C87" s="11">
        <v>24.550851549276889</v>
      </c>
      <c r="D87" s="12">
        <v>105.40993897</v>
      </c>
      <c r="E87" s="10">
        <f t="shared" si="8"/>
        <v>1.2383670178874873E-3</v>
      </c>
      <c r="F87" s="31">
        <f>IFERROR(VLOOKUP(A87,Dividendos!B:C,2,0),0)</f>
        <v>0</v>
      </c>
      <c r="G87" s="27">
        <f t="shared" si="11"/>
        <v>0</v>
      </c>
      <c r="H87" s="10">
        <f t="shared" si="9"/>
        <v>1.2383670178874873E-3</v>
      </c>
      <c r="I87" s="10">
        <f t="shared" si="6"/>
        <v>0.13195304580946421</v>
      </c>
      <c r="J87" s="11">
        <f t="shared" si="7"/>
        <v>7.6534977916674336</v>
      </c>
      <c r="K87" s="10">
        <f t="shared" si="10"/>
        <v>0.13063436761667435</v>
      </c>
    </row>
    <row r="88" spans="1:11" x14ac:dyDescent="0.25">
      <c r="A88" s="9">
        <v>45181</v>
      </c>
      <c r="B88" s="10">
        <v>4.9037490119197003E-4</v>
      </c>
      <c r="C88" s="11">
        <v>24.538818328663599</v>
      </c>
      <c r="D88" s="12">
        <v>105.27956423000001</v>
      </c>
      <c r="E88" s="10">
        <f t="shared" si="8"/>
        <v>2.1130607481625319E-3</v>
      </c>
      <c r="F88" s="31">
        <f>IFERROR(VLOOKUP(A88,Dividendos!B:C,2,0),0)</f>
        <v>0</v>
      </c>
      <c r="G88" s="27">
        <f t="shared" si="11"/>
        <v>0</v>
      </c>
      <c r="H88" s="10">
        <f t="shared" si="9"/>
        <v>2.1130607481625319E-3</v>
      </c>
      <c r="I88" s="10">
        <f t="shared" si="6"/>
        <v>0.13055300625454502</v>
      </c>
      <c r="J88" s="11">
        <f t="shared" si="7"/>
        <v>7.6497465479598326</v>
      </c>
      <c r="K88" s="10">
        <f t="shared" si="10"/>
        <v>0.12929310777959846</v>
      </c>
    </row>
    <row r="89" spans="1:11" x14ac:dyDescent="0.25">
      <c r="A89" s="9">
        <v>45180</v>
      </c>
      <c r="B89" s="10">
        <v>4.9037490119197003E-4</v>
      </c>
      <c r="C89" s="11">
        <v>24.526791005947501</v>
      </c>
      <c r="D89" s="12">
        <v>105.0575712</v>
      </c>
      <c r="E89" s="10">
        <f t="shared" si="8"/>
        <v>1.3235050163515893E-3</v>
      </c>
      <c r="F89" s="31">
        <f>IFERROR(VLOOKUP(A89,Dividendos!B:C,2,0),0)</f>
        <v>0</v>
      </c>
      <c r="G89" s="27">
        <f t="shared" si="11"/>
        <v>0</v>
      </c>
      <c r="H89" s="10">
        <f t="shared" si="9"/>
        <v>1.3235050163515893E-3</v>
      </c>
      <c r="I89" s="10">
        <f t="shared" si="6"/>
        <v>0.12816911637743855</v>
      </c>
      <c r="J89" s="11">
        <f t="shared" si="7"/>
        <v>7.6459971428663858</v>
      </c>
      <c r="K89" s="10">
        <f t="shared" si="10"/>
        <v>0.12703568342866389</v>
      </c>
    </row>
    <row r="90" spans="1:11" x14ac:dyDescent="0.25">
      <c r="A90" s="9">
        <v>45177</v>
      </c>
      <c r="B90" s="10">
        <v>4.9037490119197003E-4</v>
      </c>
      <c r="C90" s="11">
        <v>24.514769578237829</v>
      </c>
      <c r="D90" s="12">
        <v>104.91871076</v>
      </c>
      <c r="E90" s="10">
        <f t="shared" si="8"/>
        <v>-6.919056344205643E-4</v>
      </c>
      <c r="F90" s="31">
        <f>IFERROR(VLOOKUP(A90,Dividendos!B:C,2,0),0)</f>
        <v>0</v>
      </c>
      <c r="G90" s="27">
        <f t="shared" si="11"/>
        <v>0</v>
      </c>
      <c r="H90" s="10">
        <f t="shared" si="9"/>
        <v>-6.919056344205643E-4</v>
      </c>
      <c r="I90" s="10">
        <f t="shared" si="6"/>
        <v>0.1266779524555508</v>
      </c>
      <c r="J90" s="11">
        <f t="shared" si="7"/>
        <v>7.6422495754859225</v>
      </c>
      <c r="K90" s="10">
        <f t="shared" si="10"/>
        <v>0.12560960335485927</v>
      </c>
    </row>
    <row r="91" spans="1:11" x14ac:dyDescent="0.25">
      <c r="A91" s="9">
        <v>45175</v>
      </c>
      <c r="B91" s="10">
        <v>4.9037490119197003E-4</v>
      </c>
      <c r="C91" s="11">
        <v>24.50275404264524</v>
      </c>
      <c r="D91" s="12">
        <v>104.99135487</v>
      </c>
      <c r="E91" s="10">
        <f t="shared" si="8"/>
        <v>8.5776559925121454E-4</v>
      </c>
      <c r="F91" s="31">
        <f>IFERROR(VLOOKUP(A91,Dividendos!B:C,2,0),0)</f>
        <v>0</v>
      </c>
      <c r="G91" s="27">
        <f t="shared" si="11"/>
        <v>0</v>
      </c>
      <c r="H91" s="10">
        <f t="shared" si="9"/>
        <v>8.5776559925121454E-4</v>
      </c>
      <c r="I91" s="10">
        <f t="shared" si="6"/>
        <v>0.12745804703086416</v>
      </c>
      <c r="J91" s="11">
        <f t="shared" si="7"/>
        <v>7.6385038449177181</v>
      </c>
      <c r="K91" s="10">
        <f t="shared" si="10"/>
        <v>0.12629858714917708</v>
      </c>
    </row>
    <row r="92" spans="1:11" x14ac:dyDescent="0.25">
      <c r="A92" s="9">
        <v>45174</v>
      </c>
      <c r="B92" s="10">
        <v>4.9037490119197003E-4</v>
      </c>
      <c r="C92" s="11">
        <v>24.490744396281791</v>
      </c>
      <c r="D92" s="12">
        <v>104.90137408</v>
      </c>
      <c r="E92" s="10">
        <f t="shared" si="8"/>
        <v>2.2717512316505761E-4</v>
      </c>
      <c r="F92" s="31">
        <f>IFERROR(VLOOKUP(A92,Dividendos!B:C,2,0),0)</f>
        <v>0</v>
      </c>
      <c r="G92" s="27">
        <f t="shared" si="11"/>
        <v>0</v>
      </c>
      <c r="H92" s="10">
        <f t="shared" si="9"/>
        <v>2.2717512316505761E-4</v>
      </c>
      <c r="I92" s="10">
        <f t="shared" si="6"/>
        <v>0.12649178113316895</v>
      </c>
      <c r="J92" s="11">
        <f t="shared" si="7"/>
        <v>7.6347599502614827</v>
      </c>
      <c r="K92" s="10">
        <f t="shared" si="10"/>
        <v>0.12536134030261481</v>
      </c>
    </row>
    <row r="93" spans="1:11" x14ac:dyDescent="0.25">
      <c r="A93" s="9">
        <v>45173</v>
      </c>
      <c r="B93" s="10">
        <v>4.9037490119197003E-4</v>
      </c>
      <c r="C93" s="11">
        <v>24.47874063626098</v>
      </c>
      <c r="D93" s="12">
        <v>104.87754851</v>
      </c>
      <c r="E93" s="10">
        <f t="shared" si="8"/>
        <v>6.1410023372809874E-4</v>
      </c>
      <c r="F93" s="31">
        <f>IFERROR(VLOOKUP(A93,Dividendos!B:C,2,0),0)</f>
        <v>0</v>
      </c>
      <c r="G93" s="27">
        <f t="shared" si="11"/>
        <v>0</v>
      </c>
      <c r="H93" s="10">
        <f t="shared" si="9"/>
        <v>6.1410023372809874E-4</v>
      </c>
      <c r="I93" s="10">
        <f t="shared" si="6"/>
        <v>0.12623592834743369</v>
      </c>
      <c r="J93" s="11">
        <f t="shared" si="7"/>
        <v>7.6310178906173771</v>
      </c>
      <c r="K93" s="10">
        <f t="shared" si="10"/>
        <v>0.12508566400617371</v>
      </c>
    </row>
    <row r="94" spans="1:11" x14ac:dyDescent="0.25">
      <c r="A94" s="9">
        <v>45170</v>
      </c>
      <c r="B94" s="10">
        <v>4.9037490119197003E-4</v>
      </c>
      <c r="C94" s="11">
        <v>24.466742759697709</v>
      </c>
      <c r="D94" s="12">
        <v>104.81318271000001</v>
      </c>
      <c r="E94" s="10">
        <f t="shared" si="8"/>
        <v>4.7513317707026381E-4</v>
      </c>
      <c r="F94" s="31">
        <f>IFERROR(VLOOKUP(A94,Dividendos!B:C,2,0),0)</f>
        <v>0</v>
      </c>
      <c r="G94" s="27">
        <f t="shared" si="11"/>
        <v>0</v>
      </c>
      <c r="H94" s="10">
        <f t="shared" si="9"/>
        <v>4.7513317707026381E-4</v>
      </c>
      <c r="I94" s="10">
        <f t="shared" si="6"/>
        <v>0.12554473106501529</v>
      </c>
      <c r="J94" s="11">
        <f t="shared" si="7"/>
        <v>7.6272776650859981</v>
      </c>
      <c r="K94" s="10">
        <f t="shared" si="10"/>
        <v>0.12440460375086015</v>
      </c>
    </row>
    <row r="95" spans="1:11" x14ac:dyDescent="0.25">
      <c r="A95" s="9">
        <v>45169</v>
      </c>
      <c r="B95" s="10">
        <v>4.9037490119197003E-4</v>
      </c>
      <c r="C95" s="11">
        <v>24.454750763708279</v>
      </c>
      <c r="D95" s="12">
        <v>104.76340614</v>
      </c>
      <c r="E95" s="10">
        <f t="shared" si="8"/>
        <v>-1.908199817122469E-2</v>
      </c>
      <c r="F95" s="31">
        <f>IFERROR(VLOOKUP(A95,Dividendos!B:C,2,0),0)</f>
        <v>1.9</v>
      </c>
      <c r="G95" s="27">
        <f t="shared" si="11"/>
        <v>1.779003062370909E-2</v>
      </c>
      <c r="H95" s="10">
        <f t="shared" si="9"/>
        <v>-1.2919675475156003E-3</v>
      </c>
      <c r="I95" s="10">
        <f t="shared" si="6"/>
        <v>0.1250102013937906</v>
      </c>
      <c r="J95" s="11">
        <f t="shared" si="7"/>
        <v>7.6235392727683813</v>
      </c>
      <c r="K95" s="10">
        <f t="shared" si="10"/>
        <v>0.12386945412768391</v>
      </c>
    </row>
    <row r="96" spans="1:11" x14ac:dyDescent="0.25">
      <c r="A96" s="9">
        <v>45168</v>
      </c>
      <c r="B96" s="10">
        <v>4.9037490119197003E-4</v>
      </c>
      <c r="C96" s="11">
        <v>24.442764645410431</v>
      </c>
      <c r="D96" s="12">
        <v>106.80139007</v>
      </c>
      <c r="E96" s="10">
        <f t="shared" si="8"/>
        <v>3.6979574467221887E-4</v>
      </c>
      <c r="F96" s="31">
        <f>IFERROR(VLOOKUP(A96,Dividendos!B:C,2,0),0)</f>
        <v>0</v>
      </c>
      <c r="G96" s="27">
        <f t="shared" si="11"/>
        <v>0</v>
      </c>
      <c r="H96" s="10">
        <f t="shared" si="9"/>
        <v>3.6979574467221887E-4</v>
      </c>
      <c r="I96" s="10">
        <f t="shared" si="6"/>
        <v>0.1264655583385581</v>
      </c>
      <c r="J96" s="11">
        <f t="shared" si="7"/>
        <v>5.7207339684138754</v>
      </c>
      <c r="K96" s="10">
        <f t="shared" si="10"/>
        <v>0.12522124038413884</v>
      </c>
    </row>
    <row r="97" spans="1:11" x14ac:dyDescent="0.25">
      <c r="A97" s="9">
        <v>45167</v>
      </c>
      <c r="B97" s="10">
        <v>4.9037490119197003E-4</v>
      </c>
      <c r="C97" s="11">
        <v>24.430784401923301</v>
      </c>
      <c r="D97" s="12">
        <v>106.76190997</v>
      </c>
      <c r="E97" s="10">
        <f t="shared" si="8"/>
        <v>4.5350610105865385E-4</v>
      </c>
      <c r="F97" s="31">
        <f>IFERROR(VLOOKUP(A97,Dividendos!B:C,2,0),0)</f>
        <v>0</v>
      </c>
      <c r="G97" s="27">
        <f t="shared" si="11"/>
        <v>0</v>
      </c>
      <c r="H97" s="10">
        <f t="shared" si="9"/>
        <v>4.5350610105865385E-4</v>
      </c>
      <c r="I97" s="10">
        <f t="shared" si="6"/>
        <v>0.1260491501545391</v>
      </c>
      <c r="J97" s="11">
        <f t="shared" si="7"/>
        <v>5.717930039035962</v>
      </c>
      <c r="K97" s="10">
        <f t="shared" si="10"/>
        <v>0.1247984000903597</v>
      </c>
    </row>
    <row r="98" spans="1:11" x14ac:dyDescent="0.25">
      <c r="A98" s="9">
        <v>45166</v>
      </c>
      <c r="B98" s="10">
        <v>4.9037490119197003E-4</v>
      </c>
      <c r="C98" s="11">
        <v>24.418810030367428</v>
      </c>
      <c r="D98" s="12">
        <v>106.71351473999999</v>
      </c>
      <c r="E98" s="10">
        <f t="shared" si="8"/>
        <v>8.9388069170137641E-4</v>
      </c>
      <c r="F98" s="31">
        <f>IFERROR(VLOOKUP(A98,Dividendos!B:C,2,0),0)</f>
        <v>0</v>
      </c>
      <c r="G98" s="27">
        <f t="shared" si="11"/>
        <v>0</v>
      </c>
      <c r="H98" s="10">
        <f t="shared" si="9"/>
        <v>8.9388069170137641E-4</v>
      </c>
      <c r="I98" s="10">
        <f t="shared" si="6"/>
        <v>0.12553871148190443</v>
      </c>
      <c r="J98" s="11">
        <f t="shared" si="7"/>
        <v>5.715127483960714</v>
      </c>
      <c r="K98" s="10">
        <f t="shared" si="10"/>
        <v>0.12428642223960717</v>
      </c>
    </row>
    <row r="99" spans="1:11" x14ac:dyDescent="0.25">
      <c r="A99" s="9">
        <v>45163</v>
      </c>
      <c r="B99" s="10">
        <v>4.9037490119197003E-4</v>
      </c>
      <c r="C99" s="11">
        <v>24.406841527864799</v>
      </c>
      <c r="D99" s="12">
        <v>106.61821078</v>
      </c>
      <c r="E99" s="10">
        <f t="shared" si="8"/>
        <v>1.3841370956833021E-3</v>
      </c>
      <c r="F99" s="31">
        <f>IFERROR(VLOOKUP(A99,Dividendos!B:C,2,0),0)</f>
        <v>0</v>
      </c>
      <c r="G99" s="27">
        <f t="shared" si="11"/>
        <v>0</v>
      </c>
      <c r="H99" s="10">
        <f t="shared" si="9"/>
        <v>1.3841370956833021E-3</v>
      </c>
      <c r="I99" s="10">
        <f t="shared" si="6"/>
        <v>0.12453351268774182</v>
      </c>
      <c r="J99" s="11">
        <f t="shared" si="7"/>
        <v>5.7123263025145432</v>
      </c>
      <c r="K99" s="10">
        <f t="shared" si="10"/>
        <v>0.12330537082514548</v>
      </c>
    </row>
    <row r="100" spans="1:11" x14ac:dyDescent="0.25">
      <c r="A100" s="9">
        <v>45162</v>
      </c>
      <c r="B100" s="10">
        <v>4.9037490119197003E-4</v>
      </c>
      <c r="C100" s="11">
        <v>24.39487889153877</v>
      </c>
      <c r="D100" s="12">
        <v>106.47084054</v>
      </c>
      <c r="E100" s="10">
        <f t="shared" si="8"/>
        <v>3.6735929827313996E-4</v>
      </c>
      <c r="F100" s="31">
        <f>IFERROR(VLOOKUP(A100,Dividendos!B:C,2,0),0)</f>
        <v>0</v>
      </c>
      <c r="G100" s="27">
        <f t="shared" si="11"/>
        <v>0</v>
      </c>
      <c r="H100" s="10">
        <f t="shared" si="9"/>
        <v>3.6735929827313996E-4</v>
      </c>
      <c r="I100" s="10">
        <f t="shared" si="6"/>
        <v>0.12297915558082329</v>
      </c>
      <c r="J100" s="11">
        <f t="shared" si="7"/>
        <v>5.7095264940241828</v>
      </c>
      <c r="K100" s="10">
        <f t="shared" si="10"/>
        <v>0.12180367034024187</v>
      </c>
    </row>
    <row r="101" spans="1:11" x14ac:dyDescent="0.25">
      <c r="A101" s="9">
        <v>45161</v>
      </c>
      <c r="B101" s="10">
        <v>4.9037490119197003E-4</v>
      </c>
      <c r="C101" s="11">
        <v>24.382922118514131</v>
      </c>
      <c r="D101" s="12">
        <v>106.43174184999999</v>
      </c>
      <c r="E101" s="10">
        <f t="shared" si="8"/>
        <v>2.9964091881895527E-3</v>
      </c>
      <c r="F101" s="31">
        <f>IFERROR(VLOOKUP(A101,Dividendos!B:C,2,0),0)</f>
        <v>0</v>
      </c>
      <c r="G101" s="27">
        <f t="shared" si="11"/>
        <v>0</v>
      </c>
      <c r="H101" s="10">
        <f t="shared" si="9"/>
        <v>2.9964091881895527E-3</v>
      </c>
      <c r="I101" s="10">
        <f t="shared" si="6"/>
        <v>0.12256677023984319</v>
      </c>
      <c r="J101" s="11">
        <f t="shared" si="7"/>
        <v>5.7067280578167017</v>
      </c>
      <c r="K101" s="10">
        <f t="shared" si="10"/>
        <v>0.12138469907816707</v>
      </c>
    </row>
    <row r="102" spans="1:11" x14ac:dyDescent="0.25">
      <c r="A102" s="9">
        <v>45160</v>
      </c>
      <c r="B102" s="10">
        <v>4.9037490119197003E-4</v>
      </c>
      <c r="C102" s="11">
        <v>24.370971205917069</v>
      </c>
      <c r="D102" s="12">
        <v>106.11378154000001</v>
      </c>
      <c r="E102" s="10">
        <f t="shared" si="8"/>
        <v>-7.6275499010125536E-4</v>
      </c>
      <c r="F102" s="31">
        <f>IFERROR(VLOOKUP(A102,Dividendos!B:C,2,0),0)</f>
        <v>0</v>
      </c>
      <c r="G102" s="27">
        <f t="shared" si="11"/>
        <v>0</v>
      </c>
      <c r="H102" s="10">
        <f t="shared" si="9"/>
        <v>-7.6275499010125536E-4</v>
      </c>
      <c r="I102" s="10">
        <f t="shared" si="6"/>
        <v>0.1192131496746156</v>
      </c>
      <c r="J102" s="11">
        <f t="shared" si="7"/>
        <v>5.7039309932194948</v>
      </c>
      <c r="K102" s="10">
        <f t="shared" si="10"/>
        <v>0.11817712533219504</v>
      </c>
    </row>
    <row r="103" spans="1:11" x14ac:dyDescent="0.25">
      <c r="A103" s="9">
        <v>45159</v>
      </c>
      <c r="B103" s="10">
        <v>4.9037490119197003E-4</v>
      </c>
      <c r="C103" s="11">
        <v>24.359026150875209</v>
      </c>
      <c r="D103" s="12">
        <v>106.19478214</v>
      </c>
      <c r="E103" s="10">
        <f t="shared" si="8"/>
        <v>2.1078292860021719E-6</v>
      </c>
      <c r="F103" s="31">
        <f>IFERROR(VLOOKUP(A103,Dividendos!B:C,2,0),0)</f>
        <v>0</v>
      </c>
      <c r="G103" s="27">
        <f t="shared" si="11"/>
        <v>0</v>
      </c>
      <c r="H103" s="10">
        <f t="shared" si="9"/>
        <v>2.1078292860021719E-6</v>
      </c>
      <c r="I103" s="10">
        <f t="shared" si="6"/>
        <v>0.12006748673937628</v>
      </c>
      <c r="J103" s="11">
        <f t="shared" si="7"/>
        <v>5.7011352995602937</v>
      </c>
      <c r="K103" s="10">
        <f t="shared" si="10"/>
        <v>0.11895917439560288</v>
      </c>
    </row>
    <row r="104" spans="1:11" x14ac:dyDescent="0.25">
      <c r="A104" s="9">
        <v>45156</v>
      </c>
      <c r="B104" s="10">
        <v>4.9037490119197003E-4</v>
      </c>
      <c r="C104" s="11">
        <v>24.347086950517529</v>
      </c>
      <c r="D104" s="12">
        <v>106.1945583</v>
      </c>
      <c r="E104" s="10">
        <f t="shared" si="8"/>
        <v>1.4191769508662411E-3</v>
      </c>
      <c r="F104" s="31">
        <f>IFERROR(VLOOKUP(A104,Dividendos!B:C,2,0),0)</f>
        <v>0</v>
      </c>
      <c r="G104" s="27">
        <f t="shared" si="11"/>
        <v>0</v>
      </c>
      <c r="H104" s="10">
        <f t="shared" si="9"/>
        <v>1.4191769508662411E-3</v>
      </c>
      <c r="I104" s="10">
        <f t="shared" si="6"/>
        <v>0.12006512583330187</v>
      </c>
      <c r="J104" s="11">
        <f t="shared" si="7"/>
        <v>5.6983409761671453</v>
      </c>
      <c r="K104" s="10">
        <f t="shared" si="10"/>
        <v>0.11892899276167146</v>
      </c>
    </row>
    <row r="105" spans="1:11" x14ac:dyDescent="0.25">
      <c r="A105" s="9">
        <v>45155</v>
      </c>
      <c r="B105" s="10">
        <v>4.9037490119197003E-4</v>
      </c>
      <c r="C105" s="11">
        <v>24.335153601974469</v>
      </c>
      <c r="D105" s="12">
        <v>106.04406301</v>
      </c>
      <c r="E105" s="10">
        <f t="shared" si="8"/>
        <v>-2.4305485024200824E-4</v>
      </c>
      <c r="F105" s="31">
        <f>IFERROR(VLOOKUP(A105,Dividendos!B:C,2,0),0)</f>
        <v>0</v>
      </c>
      <c r="G105" s="27">
        <f t="shared" si="11"/>
        <v>0</v>
      </c>
      <c r="H105" s="10">
        <f t="shared" si="9"/>
        <v>-2.4305485024200824E-4</v>
      </c>
      <c r="I105" s="10">
        <f t="shared" si="6"/>
        <v>0.11847780790826312</v>
      </c>
      <c r="J105" s="11">
        <f t="shared" si="7"/>
        <v>5.6955480223684418</v>
      </c>
      <c r="K105" s="10">
        <f t="shared" si="10"/>
        <v>0.11739611032368447</v>
      </c>
    </row>
    <row r="106" spans="1:11" x14ac:dyDescent="0.25">
      <c r="A106" s="9">
        <v>45154</v>
      </c>
      <c r="B106" s="10">
        <v>4.9037490119197003E-4</v>
      </c>
      <c r="C106" s="11">
        <v>24.323226102377848</v>
      </c>
      <c r="D106" s="12">
        <v>106.0698438</v>
      </c>
      <c r="E106" s="10">
        <f t="shared" si="8"/>
        <v>9.0062977388827292E-4</v>
      </c>
      <c r="F106" s="31">
        <f>IFERROR(VLOOKUP(A106,Dividendos!B:C,2,0),0)</f>
        <v>0</v>
      </c>
      <c r="G106" s="27">
        <f t="shared" si="11"/>
        <v>0</v>
      </c>
      <c r="H106" s="10">
        <f t="shared" si="9"/>
        <v>9.0062977388827292E-4</v>
      </c>
      <c r="I106" s="10">
        <f t="shared" si="6"/>
        <v>0.11874972545524187</v>
      </c>
      <c r="J106" s="11">
        <f t="shared" si="7"/>
        <v>5.6927564374928972</v>
      </c>
      <c r="K106" s="10">
        <f t="shared" si="10"/>
        <v>0.11762600237492915</v>
      </c>
    </row>
    <row r="107" spans="1:11" x14ac:dyDescent="0.25">
      <c r="A107" s="9">
        <v>45153</v>
      </c>
      <c r="B107" s="10">
        <v>4.9037490119197003E-4</v>
      </c>
      <c r="C107" s="11">
        <v>24.311304448860891</v>
      </c>
      <c r="D107" s="12">
        <v>105.9744001</v>
      </c>
      <c r="E107" s="10">
        <f t="shared" si="8"/>
        <v>1.7323322081985726E-3</v>
      </c>
      <c r="F107" s="31">
        <f>IFERROR(VLOOKUP(A107,Dividendos!B:C,2,0),0)</f>
        <v>0</v>
      </c>
      <c r="G107" s="27">
        <f t="shared" si="11"/>
        <v>0</v>
      </c>
      <c r="H107" s="10">
        <f t="shared" si="9"/>
        <v>1.7323322081985726E-3</v>
      </c>
      <c r="I107" s="10">
        <f t="shared" si="6"/>
        <v>0.11774305278234931</v>
      </c>
      <c r="J107" s="11">
        <f t="shared" si="7"/>
        <v>5.6899662208695529</v>
      </c>
      <c r="K107" s="10">
        <f t="shared" si="10"/>
        <v>0.11664366320869557</v>
      </c>
    </row>
    <row r="108" spans="1:11" x14ac:dyDescent="0.25">
      <c r="A108" s="9">
        <v>45152</v>
      </c>
      <c r="B108" s="10">
        <v>4.9037490119197003E-4</v>
      </c>
      <c r="C108" s="11">
        <v>24.299388638558231</v>
      </c>
      <c r="D108" s="12">
        <v>105.79113470999999</v>
      </c>
      <c r="E108" s="10">
        <f t="shared" si="8"/>
        <v>-2.5858032184787882E-3</v>
      </c>
      <c r="F108" s="31">
        <f>IFERROR(VLOOKUP(A108,Dividendos!B:C,2,0),0)</f>
        <v>0</v>
      </c>
      <c r="G108" s="27">
        <f t="shared" si="11"/>
        <v>0</v>
      </c>
      <c r="H108" s="10">
        <f t="shared" si="9"/>
        <v>-2.5858032184787882E-3</v>
      </c>
      <c r="I108" s="10">
        <f t="shared" si="6"/>
        <v>0.11581009900960182</v>
      </c>
      <c r="J108" s="11">
        <f t="shared" si="7"/>
        <v>5.687177371827782</v>
      </c>
      <c r="K108" s="10">
        <f t="shared" si="10"/>
        <v>0.11478312081827791</v>
      </c>
    </row>
    <row r="109" spans="1:11" x14ac:dyDescent="0.25">
      <c r="A109" s="9">
        <v>45149</v>
      </c>
      <c r="B109" s="10">
        <v>4.9037490119197003E-4</v>
      </c>
      <c r="C109" s="11">
        <v>24.28747866860591</v>
      </c>
      <c r="D109" s="12">
        <v>106.06539896</v>
      </c>
      <c r="E109" s="10">
        <f t="shared" si="8"/>
        <v>7.846181337158864E-4</v>
      </c>
      <c r="F109" s="31">
        <f>IFERROR(VLOOKUP(A109,Dividendos!B:C,2,0),0)</f>
        <v>0</v>
      </c>
      <c r="G109" s="27">
        <f t="shared" si="11"/>
        <v>0</v>
      </c>
      <c r="H109" s="10">
        <f t="shared" si="9"/>
        <v>7.846181337158864E-4</v>
      </c>
      <c r="I109" s="10">
        <f t="shared" si="6"/>
        <v>0.11870284442523804</v>
      </c>
      <c r="J109" s="11">
        <f t="shared" si="7"/>
        <v>5.6843898896972851</v>
      </c>
      <c r="K109" s="10">
        <f t="shared" si="10"/>
        <v>0.11749788849697285</v>
      </c>
    </row>
    <row r="110" spans="1:11" x14ac:dyDescent="0.25">
      <c r="A110" s="9">
        <v>45148</v>
      </c>
      <c r="B110" s="10">
        <v>4.9037490119197003E-4</v>
      </c>
      <c r="C110" s="11">
        <v>24.27557453614137</v>
      </c>
      <c r="D110" s="12">
        <v>105.98224337000001</v>
      </c>
      <c r="E110" s="10">
        <f t="shared" si="8"/>
        <v>1.0043469074509925E-3</v>
      </c>
      <c r="F110" s="31">
        <f>IFERROR(VLOOKUP(A110,Dividendos!B:C,2,0),0)</f>
        <v>0</v>
      </c>
      <c r="G110" s="27">
        <f t="shared" si="11"/>
        <v>0</v>
      </c>
      <c r="H110" s="10">
        <f t="shared" si="9"/>
        <v>1.0043469074509925E-3</v>
      </c>
      <c r="I110" s="10">
        <f t="shared" si="6"/>
        <v>0.11782577804944538</v>
      </c>
      <c r="J110" s="11">
        <f t="shared" si="7"/>
        <v>5.6816037738080922</v>
      </c>
      <c r="K110" s="10">
        <f t="shared" si="10"/>
        <v>0.11663847143808104</v>
      </c>
    </row>
    <row r="111" spans="1:11" x14ac:dyDescent="0.25">
      <c r="A111" s="9">
        <v>45147</v>
      </c>
      <c r="B111" s="10">
        <v>4.9037490119197003E-4</v>
      </c>
      <c r="C111" s="11">
        <v>24.263676238303461</v>
      </c>
      <c r="D111" s="12">
        <v>105.87590723</v>
      </c>
      <c r="E111" s="10">
        <f t="shared" si="8"/>
        <v>6.2374082404303977E-4</v>
      </c>
      <c r="F111" s="31">
        <f>IFERROR(VLOOKUP(A111,Dividendos!B:C,2,0),0)</f>
        <v>0</v>
      </c>
      <c r="G111" s="27">
        <f t="shared" si="11"/>
        <v>0</v>
      </c>
      <c r="H111" s="10">
        <f t="shared" si="9"/>
        <v>6.2374082404303977E-4</v>
      </c>
      <c r="I111" s="10">
        <f t="shared" si="6"/>
        <v>0.1167042196199326</v>
      </c>
      <c r="J111" s="11">
        <f t="shared" si="7"/>
        <v>5.6788190234905613</v>
      </c>
      <c r="K111" s="10">
        <f t="shared" si="10"/>
        <v>0.11554726253490566</v>
      </c>
    </row>
    <row r="112" spans="1:11" x14ac:dyDescent="0.25">
      <c r="A112" s="9">
        <v>45146</v>
      </c>
      <c r="B112" s="10">
        <v>4.9037490119197003E-4</v>
      </c>
      <c r="C112" s="11">
        <v>24.251783772232422</v>
      </c>
      <c r="D112" s="12">
        <v>105.80990927000001</v>
      </c>
      <c r="E112" s="10">
        <f t="shared" si="8"/>
        <v>1.7236003724676596E-3</v>
      </c>
      <c r="F112" s="31">
        <f>IFERROR(VLOOKUP(A112,Dividendos!B:C,2,0),0)</f>
        <v>0</v>
      </c>
      <c r="G112" s="27">
        <f t="shared" si="11"/>
        <v>0</v>
      </c>
      <c r="H112" s="10">
        <f t="shared" si="9"/>
        <v>1.7236003724676596E-3</v>
      </c>
      <c r="I112" s="10">
        <f t="shared" si="6"/>
        <v>0.11600811979565262</v>
      </c>
      <c r="J112" s="11">
        <f t="shared" si="7"/>
        <v>5.676035638075378</v>
      </c>
      <c r="K112" s="10">
        <f t="shared" si="10"/>
        <v>0.11485944908075374</v>
      </c>
    </row>
    <row r="113" spans="1:11" x14ac:dyDescent="0.25">
      <c r="A113" s="9">
        <v>45145</v>
      </c>
      <c r="B113" s="10">
        <v>4.9037490119197003E-4</v>
      </c>
      <c r="C113" s="11">
        <v>24.23989713506991</v>
      </c>
      <c r="D113" s="12">
        <v>105.62784907</v>
      </c>
      <c r="E113" s="10">
        <f t="shared" si="8"/>
        <v>1.6630472381597983E-3</v>
      </c>
      <c r="F113" s="31">
        <f>IFERROR(VLOOKUP(A113,Dividendos!B:C,2,0),0)</f>
        <v>0</v>
      </c>
      <c r="G113" s="27">
        <f t="shared" si="11"/>
        <v>0</v>
      </c>
      <c r="H113" s="10">
        <f t="shared" si="9"/>
        <v>1.6630472381597983E-3</v>
      </c>
      <c r="I113" s="10">
        <f t="shared" si="6"/>
        <v>0.11408787751500604</v>
      </c>
      <c r="J113" s="11">
        <f t="shared" si="7"/>
        <v>5.6732536168935566</v>
      </c>
      <c r="K113" s="10">
        <f t="shared" si="10"/>
        <v>0.11301102686893549</v>
      </c>
    </row>
    <row r="114" spans="1:11" x14ac:dyDescent="0.25">
      <c r="A114" s="9">
        <v>45142</v>
      </c>
      <c r="B114" s="10">
        <v>4.9037490119197003E-4</v>
      </c>
      <c r="C114" s="11">
        <v>24.228016323958968</v>
      </c>
      <c r="D114" s="12">
        <v>105.45247662</v>
      </c>
      <c r="E114" s="10">
        <f t="shared" si="8"/>
        <v>1.4617940830099485E-3</v>
      </c>
      <c r="F114" s="31">
        <f>IFERROR(VLOOKUP(A114,Dividendos!B:C,2,0),0)</f>
        <v>0</v>
      </c>
      <c r="G114" s="27">
        <f t="shared" si="11"/>
        <v>0</v>
      </c>
      <c r="H114" s="10">
        <f t="shared" si="9"/>
        <v>1.4617940830099485E-3</v>
      </c>
      <c r="I114" s="10">
        <f t="shared" si="6"/>
        <v>0.11223817289339988</v>
      </c>
      <c r="J114" s="11">
        <f t="shared" si="7"/>
        <v>5.670472959276438</v>
      </c>
      <c r="K114" s="10">
        <f t="shared" si="10"/>
        <v>0.11122949579276442</v>
      </c>
    </row>
    <row r="115" spans="1:11" x14ac:dyDescent="0.25">
      <c r="A115" s="9">
        <v>45141</v>
      </c>
      <c r="B115" s="10">
        <v>4.9037490119197003E-4</v>
      </c>
      <c r="C115" s="11">
        <v>24.21614133604406</v>
      </c>
      <c r="D115" s="12">
        <v>105.29855182</v>
      </c>
      <c r="E115" s="10">
        <f t="shared" si="8"/>
        <v>1.3516530353994138E-3</v>
      </c>
      <c r="F115" s="31">
        <f>IFERROR(VLOOKUP(A115,Dividendos!B:C,2,0),0)</f>
        <v>0</v>
      </c>
      <c r="G115" s="27">
        <f t="shared" si="11"/>
        <v>0</v>
      </c>
      <c r="H115" s="10">
        <f t="shared" si="9"/>
        <v>1.3516530353994138E-3</v>
      </c>
      <c r="I115" s="10">
        <f t="shared" si="6"/>
        <v>0.11061468292140142</v>
      </c>
      <c r="J115" s="11">
        <f t="shared" si="7"/>
        <v>5.6676936645556966</v>
      </c>
      <c r="K115" s="10">
        <f t="shared" si="10"/>
        <v>0.10966245484555692</v>
      </c>
    </row>
    <row r="116" spans="1:11" x14ac:dyDescent="0.25">
      <c r="A116" s="9">
        <v>45140</v>
      </c>
      <c r="B116" s="10">
        <v>5.0788037326188196E-4</v>
      </c>
      <c r="C116" s="11">
        <v>24.204272168471022</v>
      </c>
      <c r="D116" s="12">
        <v>105.15641683</v>
      </c>
      <c r="E116" s="10">
        <f t="shared" si="8"/>
        <v>1.0271313250917791E-2</v>
      </c>
      <c r="F116" s="31">
        <f>IFERROR(VLOOKUP(A116,Dividendos!B:C,2,0),0)</f>
        <v>0</v>
      </c>
      <c r="G116" s="27">
        <f t="shared" si="11"/>
        <v>0</v>
      </c>
      <c r="H116" s="10">
        <f t="shared" si="9"/>
        <v>1.0271313250917791E-2</v>
      </c>
      <c r="I116" s="10">
        <f t="shared" si="6"/>
        <v>0.10911554353037989</v>
      </c>
      <c r="J116" s="11">
        <f t="shared" si="7"/>
        <v>5.6649157320633252</v>
      </c>
      <c r="K116" s="10">
        <f t="shared" si="10"/>
        <v>0.10821332562063324</v>
      </c>
    </row>
    <row r="117" spans="1:11" x14ac:dyDescent="0.25">
      <c r="A117" s="9">
        <v>45139</v>
      </c>
      <c r="B117" s="10">
        <v>5.0788037326188196E-4</v>
      </c>
      <c r="C117" s="11">
        <v>24.191985533828149</v>
      </c>
      <c r="D117" s="12">
        <v>104.08730353</v>
      </c>
      <c r="E117" s="10">
        <f t="shared" si="8"/>
        <v>-1.022555386389512E-3</v>
      </c>
      <c r="F117" s="31">
        <f>IFERROR(VLOOKUP(A117,Dividendos!B:C,2,0),0)</f>
        <v>0</v>
      </c>
      <c r="G117" s="27">
        <f t="shared" si="11"/>
        <v>0</v>
      </c>
      <c r="H117" s="10">
        <f t="shared" si="9"/>
        <v>-1.022555386389512E-3</v>
      </c>
      <c r="I117" s="10">
        <f t="shared" si="6"/>
        <v>9.783929226040744E-2</v>
      </c>
      <c r="J117" s="11">
        <f t="shared" si="7"/>
        <v>5.6620400930274535</v>
      </c>
      <c r="K117" s="10">
        <f t="shared" si="10"/>
        <v>9.7493436230274622E-2</v>
      </c>
    </row>
    <row r="118" spans="1:11" x14ac:dyDescent="0.25">
      <c r="A118" s="9">
        <v>45138</v>
      </c>
      <c r="B118" s="10">
        <v>5.0788037326188196E-4</v>
      </c>
      <c r="C118" s="11">
        <v>24.17970513615824</v>
      </c>
      <c r="D118" s="12">
        <v>104.19384751</v>
      </c>
      <c r="E118" s="10">
        <f t="shared" si="8"/>
        <v>-1.6363756338642177E-2</v>
      </c>
      <c r="F118" s="31">
        <f>IFERROR(VLOOKUP(A118,Dividendos!B:C,2,0),0)</f>
        <v>1.9</v>
      </c>
      <c r="G118" s="27">
        <f t="shared" si="11"/>
        <v>1.79368447141489E-2</v>
      </c>
      <c r="H118" s="10">
        <f t="shared" si="9"/>
        <v>1.5730883755067232E-3</v>
      </c>
      <c r="I118" s="10">
        <f t="shared" si="6"/>
        <v>9.8963042839305793E-2</v>
      </c>
      <c r="J118" s="11">
        <f t="shared" si="7"/>
        <v>5.6591659137308383</v>
      </c>
      <c r="K118" s="10">
        <f t="shared" si="10"/>
        <v>9.8530134237308387E-2</v>
      </c>
    </row>
    <row r="119" spans="1:11" x14ac:dyDescent="0.25">
      <c r="A119" s="9">
        <v>45135</v>
      </c>
      <c r="B119" s="10">
        <v>5.0788037326188196E-4</v>
      </c>
      <c r="C119" s="11">
        <v>24.16743097229525</v>
      </c>
      <c r="D119" s="12">
        <v>105.92721464</v>
      </c>
      <c r="E119" s="10">
        <f t="shared" si="8"/>
        <v>8.8007980846827039E-4</v>
      </c>
      <c r="F119" s="31">
        <f>IFERROR(VLOOKUP(A119,Dividendos!B:C,2,0),0)</f>
        <v>0</v>
      </c>
      <c r="G119" s="27">
        <f t="shared" si="11"/>
        <v>0</v>
      </c>
      <c r="H119" s="10">
        <f t="shared" si="9"/>
        <v>8.8007980846827039E-4</v>
      </c>
      <c r="I119" s="10">
        <f t="shared" si="6"/>
        <v>9.7236992081885854E-2</v>
      </c>
      <c r="J119" s="11">
        <f t="shared" si="7"/>
        <v>3.7572576762997576</v>
      </c>
      <c r="K119" s="10">
        <f t="shared" si="10"/>
        <v>9.6844723162997637E-2</v>
      </c>
    </row>
    <row r="120" spans="1:11" x14ac:dyDescent="0.25">
      <c r="A120" s="9">
        <v>45134</v>
      </c>
      <c r="B120" s="10">
        <v>5.0788037326188196E-4</v>
      </c>
      <c r="C120" s="11">
        <v>24.155163039074761</v>
      </c>
      <c r="D120" s="12">
        <v>105.83407221</v>
      </c>
      <c r="E120" s="10">
        <f t="shared" si="8"/>
        <v>7.4596202159127323E-4</v>
      </c>
      <c r="F120" s="31">
        <f>IFERROR(VLOOKUP(A120,Dividendos!B:C,2,0),0)</f>
        <v>0</v>
      </c>
      <c r="G120" s="27">
        <f t="shared" si="11"/>
        <v>0</v>
      </c>
      <c r="H120" s="10">
        <f t="shared" si="9"/>
        <v>7.4596202159127323E-4</v>
      </c>
      <c r="I120" s="10">
        <f t="shared" si="6"/>
        <v>9.6272185067222793E-2</v>
      </c>
      <c r="J120" s="11">
        <f t="shared" si="7"/>
        <v>3.7553504075330504</v>
      </c>
      <c r="K120" s="10">
        <f t="shared" si="10"/>
        <v>9.5894226175330388E-2</v>
      </c>
    </row>
    <row r="121" spans="1:11" x14ac:dyDescent="0.25">
      <c r="A121" s="9">
        <v>45133</v>
      </c>
      <c r="B121" s="10">
        <v>5.0788037326188196E-4</v>
      </c>
      <c r="C121" s="11">
        <v>24.14290133333396</v>
      </c>
      <c r="D121" s="12">
        <v>105.75518286000001</v>
      </c>
      <c r="E121" s="10">
        <f t="shared" si="8"/>
        <v>1.9628631248720385E-3</v>
      </c>
      <c r="F121" s="31">
        <f>IFERROR(VLOOKUP(A121,Dividendos!B:C,2,0),0)</f>
        <v>0</v>
      </c>
      <c r="G121" s="27">
        <f t="shared" si="11"/>
        <v>0</v>
      </c>
      <c r="H121" s="10">
        <f t="shared" si="9"/>
        <v>1.9628631248720385E-3</v>
      </c>
      <c r="I121" s="10">
        <f t="shared" si="6"/>
        <v>9.5455017228009087E-2</v>
      </c>
      <c r="J121" s="11">
        <f t="shared" si="7"/>
        <v>3.7534441069389999</v>
      </c>
      <c r="K121" s="10">
        <f t="shared" si="10"/>
        <v>9.5086269669390155E-2</v>
      </c>
    </row>
    <row r="122" spans="1:11" x14ac:dyDescent="0.25">
      <c r="A122" s="9">
        <v>45132</v>
      </c>
      <c r="B122" s="10">
        <v>5.0788037326188196E-4</v>
      </c>
      <c r="C122" s="11">
        <v>24.130645851911641</v>
      </c>
      <c r="D122" s="12">
        <v>105.54800657</v>
      </c>
      <c r="E122" s="10">
        <f t="shared" si="8"/>
        <v>1.3716325696875309E-3</v>
      </c>
      <c r="F122" s="31">
        <f>IFERROR(VLOOKUP(A122,Dividendos!B:C,2,0),0)</f>
        <v>0</v>
      </c>
      <c r="G122" s="27">
        <f t="shared" si="11"/>
        <v>0</v>
      </c>
      <c r="H122" s="10">
        <f t="shared" si="9"/>
        <v>1.3716325696875309E-3</v>
      </c>
      <c r="I122" s="10">
        <f t="shared" si="6"/>
        <v>9.3309001305256434E-2</v>
      </c>
      <c r="J122" s="11">
        <f t="shared" si="7"/>
        <v>3.751538774026141</v>
      </c>
      <c r="K122" s="10">
        <f t="shared" si="10"/>
        <v>9.29954534402615E-2</v>
      </c>
    </row>
    <row r="123" spans="1:11" x14ac:dyDescent="0.25">
      <c r="A123" s="9">
        <v>45131</v>
      </c>
      <c r="B123" s="10">
        <v>5.0788037326188196E-4</v>
      </c>
      <c r="C123" s="11">
        <v>24.118396591648199</v>
      </c>
      <c r="D123" s="12">
        <v>105.40343179</v>
      </c>
      <c r="E123" s="10">
        <f t="shared" si="8"/>
        <v>1.7873489463162695E-3</v>
      </c>
      <c r="F123" s="31">
        <f>IFERROR(VLOOKUP(A123,Dividendos!B:C,2,0),0)</f>
        <v>0</v>
      </c>
      <c r="G123" s="27">
        <f t="shared" si="11"/>
        <v>0</v>
      </c>
      <c r="H123" s="10">
        <f t="shared" si="9"/>
        <v>1.7873489463162695E-3</v>
      </c>
      <c r="I123" s="10">
        <f t="shared" si="6"/>
        <v>9.1811437178065614E-2</v>
      </c>
      <c r="J123" s="11">
        <f t="shared" si="7"/>
        <v>3.7496344083032573</v>
      </c>
      <c r="K123" s="10">
        <f t="shared" si="10"/>
        <v>9.1530661983032502E-2</v>
      </c>
    </row>
    <row r="124" spans="1:11" x14ac:dyDescent="0.25">
      <c r="A124" s="9">
        <v>45128</v>
      </c>
      <c r="B124" s="10">
        <v>5.0788037326188196E-4</v>
      </c>
      <c r="C124" s="11">
        <v>24.106153549385631</v>
      </c>
      <c r="D124" s="12">
        <v>105.2153752</v>
      </c>
      <c r="E124" s="10">
        <f t="shared" si="8"/>
        <v>1.0824221345100415E-3</v>
      </c>
      <c r="F124" s="31">
        <f>IFERROR(VLOOKUP(A124,Dividendos!B:C,2,0),0)</f>
        <v>0</v>
      </c>
      <c r="G124" s="27">
        <f t="shared" si="11"/>
        <v>0</v>
      </c>
      <c r="H124" s="10">
        <f t="shared" si="9"/>
        <v>1.0824221345100415E-3</v>
      </c>
      <c r="I124" s="10">
        <f t="shared" si="6"/>
        <v>8.9863470851810012E-2</v>
      </c>
      <c r="J124" s="11">
        <f t="shared" si="7"/>
        <v>3.7477310092793794</v>
      </c>
      <c r="K124" s="10">
        <f t="shared" si="10"/>
        <v>8.9631062092793812E-2</v>
      </c>
    </row>
    <row r="125" spans="1:11" x14ac:dyDescent="0.25">
      <c r="A125" s="9">
        <v>45127</v>
      </c>
      <c r="B125" s="10">
        <v>5.0788037326188196E-4</v>
      </c>
      <c r="C125" s="11">
        <v>24.093916721967531</v>
      </c>
      <c r="D125" s="12">
        <v>105.10161089</v>
      </c>
      <c r="E125" s="10">
        <f t="shared" si="8"/>
        <v>1.3656234032890513E-3</v>
      </c>
      <c r="F125" s="31">
        <f>IFERROR(VLOOKUP(A125,Dividendos!B:C,2,0),0)</f>
        <v>0</v>
      </c>
      <c r="G125" s="27">
        <f t="shared" si="11"/>
        <v>0</v>
      </c>
      <c r="H125" s="10">
        <f t="shared" si="9"/>
        <v>1.3656234032890513E-3</v>
      </c>
      <c r="I125" s="10">
        <f t="shared" si="6"/>
        <v>8.8685054051794054E-2</v>
      </c>
      <c r="J125" s="11">
        <f t="shared" si="7"/>
        <v>3.7458285764637891</v>
      </c>
      <c r="K125" s="10">
        <f t="shared" si="10"/>
        <v>8.8474394664638023E-2</v>
      </c>
    </row>
    <row r="126" spans="1:11" x14ac:dyDescent="0.25">
      <c r="A126" s="9">
        <v>45126</v>
      </c>
      <c r="B126" s="10">
        <v>5.0788037326188196E-4</v>
      </c>
      <c r="C126" s="11">
        <v>24.081686106239118</v>
      </c>
      <c r="D126" s="12">
        <v>104.95827740999999</v>
      </c>
      <c r="E126" s="10">
        <f t="shared" si="8"/>
        <v>9.6005899807272144E-4</v>
      </c>
      <c r="F126" s="31">
        <f>IFERROR(VLOOKUP(A126,Dividendos!B:C,2,0),0)</f>
        <v>0</v>
      </c>
      <c r="G126" s="27">
        <f t="shared" si="11"/>
        <v>0</v>
      </c>
      <c r="H126" s="10">
        <f t="shared" si="9"/>
        <v>9.6005899807272144E-4</v>
      </c>
      <c r="I126" s="10">
        <f t="shared" si="6"/>
        <v>8.7200347812756984E-2</v>
      </c>
      <c r="J126" s="11">
        <f t="shared" si="7"/>
        <v>3.7439271093660191</v>
      </c>
      <c r="K126" s="10">
        <f t="shared" si="10"/>
        <v>8.702204519366008E-2</v>
      </c>
    </row>
    <row r="127" spans="1:11" x14ac:dyDescent="0.25">
      <c r="A127" s="9">
        <v>45125</v>
      </c>
      <c r="B127" s="10">
        <v>5.0788037326188196E-4</v>
      </c>
      <c r="C127" s="11">
        <v>24.069461699047199</v>
      </c>
      <c r="D127" s="12">
        <v>104.85760792000001</v>
      </c>
      <c r="E127" s="10">
        <f t="shared" si="8"/>
        <v>2.7955055243928939E-3</v>
      </c>
      <c r="F127" s="31">
        <f>IFERROR(VLOOKUP(A127,Dividendos!B:C,2,0),0)</f>
        <v>0</v>
      </c>
      <c r="G127" s="27">
        <f t="shared" si="11"/>
        <v>0</v>
      </c>
      <c r="H127" s="10">
        <f t="shared" si="9"/>
        <v>2.7955055243928939E-3</v>
      </c>
      <c r="I127" s="10">
        <f t="shared" si="6"/>
        <v>8.6157572461990073E-2</v>
      </c>
      <c r="J127" s="11">
        <f t="shared" si="7"/>
        <v>3.7420266074958493</v>
      </c>
      <c r="K127" s="10">
        <f t="shared" si="10"/>
        <v>8.5996345274958585E-2</v>
      </c>
    </row>
    <row r="128" spans="1:11" x14ac:dyDescent="0.25">
      <c r="A128" s="9">
        <v>45124</v>
      </c>
      <c r="B128" s="10">
        <v>5.0788037326188196E-4</v>
      </c>
      <c r="C128" s="11">
        <v>24.057243497240169</v>
      </c>
      <c r="D128" s="12">
        <v>104.56529506</v>
      </c>
      <c r="E128" s="10">
        <f t="shared" si="8"/>
        <v>5.0284232506370152E-4</v>
      </c>
      <c r="F128" s="31">
        <f>IFERROR(VLOOKUP(A128,Dividendos!B:C,2,0),0)</f>
        <v>0</v>
      </c>
      <c r="G128" s="27">
        <f t="shared" si="11"/>
        <v>0</v>
      </c>
      <c r="H128" s="10">
        <f t="shared" si="9"/>
        <v>5.0284232506370152E-4</v>
      </c>
      <c r="I128" s="10">
        <f t="shared" si="6"/>
        <v>8.3129677465002771E-2</v>
      </c>
      <c r="J128" s="11">
        <f t="shared" si="7"/>
        <v>3.740127070363306</v>
      </c>
      <c r="K128" s="10">
        <f t="shared" si="10"/>
        <v>8.3054221303632936E-2</v>
      </c>
    </row>
    <row r="129" spans="1:11" x14ac:dyDescent="0.25">
      <c r="A129" s="9">
        <v>45121</v>
      </c>
      <c r="B129" s="10">
        <v>5.0788037326188196E-4</v>
      </c>
      <c r="C129" s="11">
        <v>24.045031497668031</v>
      </c>
      <c r="D129" s="12">
        <v>104.51274162999999</v>
      </c>
      <c r="E129" s="10">
        <f t="shared" si="8"/>
        <v>1.1423907510743625E-3</v>
      </c>
      <c r="F129" s="31">
        <f>IFERROR(VLOOKUP(A129,Dividendos!B:C,2,0),0)</f>
        <v>0</v>
      </c>
      <c r="G129" s="27">
        <f t="shared" si="11"/>
        <v>0</v>
      </c>
      <c r="H129" s="10">
        <f t="shared" si="9"/>
        <v>1.1423907510743625E-3</v>
      </c>
      <c r="I129" s="10">
        <f t="shared" si="6"/>
        <v>8.2585307751773085E-2</v>
      </c>
      <c r="J129" s="11">
        <f t="shared" si="7"/>
        <v>3.7382284974786666</v>
      </c>
      <c r="K129" s="10">
        <f t="shared" si="10"/>
        <v>8.2509701274786629E-2</v>
      </c>
    </row>
    <row r="130" spans="1:11" x14ac:dyDescent="0.25">
      <c r="A130" s="9">
        <v>45120</v>
      </c>
      <c r="B130" s="10">
        <v>5.0788037326188196E-4</v>
      </c>
      <c r="C130" s="11">
        <v>24.03282569718241</v>
      </c>
      <c r="D130" s="12">
        <v>104.39348348</v>
      </c>
      <c r="E130" s="10">
        <f t="shared" si="8"/>
        <v>9.970322662429254E-4</v>
      </c>
      <c r="F130" s="31">
        <f>IFERROR(VLOOKUP(A130,Dividendos!B:C,2,0),0)</f>
        <v>0</v>
      </c>
      <c r="G130" s="27">
        <f t="shared" si="11"/>
        <v>0</v>
      </c>
      <c r="H130" s="10">
        <f t="shared" si="9"/>
        <v>9.970322662429254E-4</v>
      </c>
      <c r="I130" s="10">
        <f t="shared" si="6"/>
        <v>8.1349983531911807E-2</v>
      </c>
      <c r="J130" s="11">
        <f t="shared" si="7"/>
        <v>3.7363308883524602</v>
      </c>
      <c r="K130" s="10">
        <f t="shared" si="10"/>
        <v>8.1298143683524504E-2</v>
      </c>
    </row>
    <row r="131" spans="1:11" x14ac:dyDescent="0.25">
      <c r="A131" s="9">
        <v>45119</v>
      </c>
      <c r="B131" s="10">
        <v>5.0788037326188196E-4</v>
      </c>
      <c r="C131" s="11">
        <v>24.020626092636501</v>
      </c>
      <c r="D131" s="12">
        <v>104.28950347999999</v>
      </c>
      <c r="E131" s="10">
        <f t="shared" si="8"/>
        <v>2.3111011893959255E-3</v>
      </c>
      <c r="F131" s="31">
        <f>IFERROR(VLOOKUP(A131,Dividendos!B:C,2,0),0)</f>
        <v>0</v>
      </c>
      <c r="G131" s="27">
        <f t="shared" si="11"/>
        <v>0</v>
      </c>
      <c r="H131" s="10">
        <f t="shared" si="9"/>
        <v>2.3111011893959255E-3</v>
      </c>
      <c r="I131" s="10">
        <f t="shared" si="6"/>
        <v>8.0272916577735387E-2</v>
      </c>
      <c r="J131" s="11">
        <f t="shared" si="7"/>
        <v>3.7344342424954604</v>
      </c>
      <c r="K131" s="10">
        <f t="shared" si="10"/>
        <v>8.0239377224954556E-2</v>
      </c>
    </row>
    <row r="132" spans="1:11" x14ac:dyDescent="0.25">
      <c r="A132" s="9">
        <v>45118</v>
      </c>
      <c r="B132" s="10">
        <v>5.0788037326188196E-4</v>
      </c>
      <c r="C132" s="11">
        <v>24.0084326808851</v>
      </c>
      <c r="D132" s="12">
        <v>104.04903563000001</v>
      </c>
      <c r="E132" s="10">
        <f t="shared" si="8"/>
        <v>-5.1407924881896605E-5</v>
      </c>
      <c r="F132" s="31">
        <f>IFERROR(VLOOKUP(A132,Dividendos!B:C,2,0),0)</f>
        <v>0</v>
      </c>
      <c r="G132" s="27">
        <f t="shared" si="11"/>
        <v>0</v>
      </c>
      <c r="H132" s="10">
        <f t="shared" si="9"/>
        <v>-5.1407924881896605E-5</v>
      </c>
      <c r="I132" s="10">
        <f t="shared" ref="I132:I195" si="12">(1+H132)*(1+I133)-1</f>
        <v>7.7782053192692269E-2</v>
      </c>
      <c r="J132" s="11">
        <f t="shared" ref="J132:J195" si="13">J133*(C132/C133)+F132</f>
        <v>3.7325385594186886</v>
      </c>
      <c r="K132" s="10">
        <f t="shared" si="10"/>
        <v>7.7815741894186941E-2</v>
      </c>
    </row>
    <row r="133" spans="1:11" x14ac:dyDescent="0.25">
      <c r="A133" s="9">
        <v>45117</v>
      </c>
      <c r="B133" s="10">
        <v>5.0788037326188196E-4</v>
      </c>
      <c r="C133" s="11">
        <v>23.99624545878461</v>
      </c>
      <c r="D133" s="12">
        <v>104.05438485000001</v>
      </c>
      <c r="E133" s="10">
        <f t="shared" ref="E133:E196" si="14">D133/D134-1</f>
        <v>-2.6258596599981754E-3</v>
      </c>
      <c r="F133" s="31">
        <f>IFERROR(VLOOKUP(A133,Dividendos!B:C,2,0),0)</f>
        <v>0</v>
      </c>
      <c r="G133" s="27">
        <f t="shared" si="11"/>
        <v>0</v>
      </c>
      <c r="H133" s="10">
        <f t="shared" ref="H133:H196" si="15">E133+G133</f>
        <v>-2.6258596599981754E-3</v>
      </c>
      <c r="I133" s="10">
        <f t="shared" si="12"/>
        <v>7.7837462580003569E-2</v>
      </c>
      <c r="J133" s="11">
        <f t="shared" si="13"/>
        <v>3.7306438386334162</v>
      </c>
      <c r="K133" s="10">
        <f t="shared" ref="K133:K196" si="16">(J133+D133)/D$200-1</f>
        <v>7.7850286886334219E-2</v>
      </c>
    </row>
    <row r="134" spans="1:11" x14ac:dyDescent="0.25">
      <c r="A134" s="9">
        <v>45114</v>
      </c>
      <c r="B134" s="10">
        <v>5.0788037326188196E-4</v>
      </c>
      <c r="C134" s="11">
        <v>23.984064423193018</v>
      </c>
      <c r="D134" s="12">
        <v>104.32833642</v>
      </c>
      <c r="E134" s="10">
        <f t="shared" si="14"/>
        <v>-1.7984232914438625E-3</v>
      </c>
      <c r="F134" s="31">
        <f>IFERROR(VLOOKUP(A134,Dividendos!B:C,2,0),0)</f>
        <v>0</v>
      </c>
      <c r="G134" s="27">
        <f t="shared" ref="G134:G197" si="17">F134/D135</f>
        <v>0</v>
      </c>
      <c r="H134" s="10">
        <f t="shared" si="15"/>
        <v>-1.7984232914438625E-3</v>
      </c>
      <c r="I134" s="10">
        <f t="shared" si="12"/>
        <v>8.0675163898446423E-2</v>
      </c>
      <c r="J134" s="11">
        <f t="shared" si="13"/>
        <v>3.7287500796511619</v>
      </c>
      <c r="K134" s="10">
        <f t="shared" si="16"/>
        <v>8.057086499651156E-2</v>
      </c>
    </row>
    <row r="135" spans="1:11" x14ac:dyDescent="0.25">
      <c r="A135" s="9">
        <v>45113</v>
      </c>
      <c r="B135" s="10">
        <v>5.0788037326188196E-4</v>
      </c>
      <c r="C135" s="11">
        <v>23.971889570969921</v>
      </c>
      <c r="D135" s="12">
        <v>104.51630097</v>
      </c>
      <c r="E135" s="10">
        <f t="shared" si="14"/>
        <v>-1.8031674364886729E-3</v>
      </c>
      <c r="F135" s="31">
        <f>IFERROR(VLOOKUP(A135,Dividendos!B:C,2,0),0)</f>
        <v>0</v>
      </c>
      <c r="G135" s="27">
        <f t="shared" si="17"/>
        <v>0</v>
      </c>
      <c r="H135" s="10">
        <f t="shared" si="15"/>
        <v>-1.8031674364886729E-3</v>
      </c>
      <c r="I135" s="10">
        <f t="shared" si="12"/>
        <v>8.2622176837103822E-2</v>
      </c>
      <c r="J135" s="11">
        <f t="shared" si="13"/>
        <v>3.726857281983694</v>
      </c>
      <c r="K135" s="10">
        <f t="shared" si="16"/>
        <v>8.2431582519836955E-2</v>
      </c>
    </row>
    <row r="136" spans="1:11" x14ac:dyDescent="0.25">
      <c r="A136" s="9">
        <v>45112</v>
      </c>
      <c r="B136" s="10">
        <v>5.0788037326188196E-4</v>
      </c>
      <c r="C136" s="11">
        <v>23.959720898976499</v>
      </c>
      <c r="D136" s="12">
        <v>104.70510179999999</v>
      </c>
      <c r="E136" s="10">
        <f t="shared" si="14"/>
        <v>-7.1382080864834663E-4</v>
      </c>
      <c r="F136" s="31">
        <f>IFERROR(VLOOKUP(A136,Dividendos!B:C,2,0),0)</f>
        <v>0</v>
      </c>
      <c r="G136" s="27">
        <f t="shared" si="17"/>
        <v>0</v>
      </c>
      <c r="H136" s="10">
        <f t="shared" si="15"/>
        <v>-7.1382080864834663E-4</v>
      </c>
      <c r="I136" s="10">
        <f t="shared" si="12"/>
        <v>8.4577852302712975E-2</v>
      </c>
      <c r="J136" s="11">
        <f t="shared" si="13"/>
        <v>3.724965445143027</v>
      </c>
      <c r="K136" s="10">
        <f t="shared" si="16"/>
        <v>8.4300672451430136E-2</v>
      </c>
    </row>
    <row r="137" spans="1:11" x14ac:dyDescent="0.25">
      <c r="A137" s="9">
        <v>45111</v>
      </c>
      <c r="B137" s="10">
        <v>5.0788037326188196E-4</v>
      </c>
      <c r="C137" s="11">
        <v>23.947558404075529</v>
      </c>
      <c r="D137" s="12">
        <v>104.77989587</v>
      </c>
      <c r="E137" s="10">
        <f t="shared" si="14"/>
        <v>-1.003369358317685E-3</v>
      </c>
      <c r="F137" s="31">
        <f>IFERROR(VLOOKUP(A137,Dividendos!B:C,2,0),0)</f>
        <v>0</v>
      </c>
      <c r="G137" s="27">
        <f t="shared" si="17"/>
        <v>0</v>
      </c>
      <c r="H137" s="10">
        <f t="shared" si="15"/>
        <v>-1.003369358317685E-3</v>
      </c>
      <c r="I137" s="10">
        <f t="shared" si="12"/>
        <v>8.535259957300867E-2</v>
      </c>
      <c r="J137" s="11">
        <f t="shared" si="13"/>
        <v>3.7230745686414237</v>
      </c>
      <c r="K137" s="10">
        <f t="shared" si="16"/>
        <v>8.5029704386414329E-2</v>
      </c>
    </row>
    <row r="138" spans="1:11" x14ac:dyDescent="0.25">
      <c r="A138" s="9">
        <v>45110</v>
      </c>
      <c r="B138" s="10">
        <v>5.0788037326188196E-4</v>
      </c>
      <c r="C138" s="11">
        <v>23.935402083131368</v>
      </c>
      <c r="D138" s="12">
        <v>104.8851344</v>
      </c>
      <c r="E138" s="10">
        <f t="shared" si="14"/>
        <v>-4.2589988524133204E-4</v>
      </c>
      <c r="F138" s="31">
        <f>IFERROR(VLOOKUP(A138,Dividendos!B:C,2,0),0)</f>
        <v>0</v>
      </c>
      <c r="G138" s="27">
        <f t="shared" si="17"/>
        <v>0</v>
      </c>
      <c r="H138" s="10">
        <f t="shared" si="15"/>
        <v>-4.2589988524133204E-4</v>
      </c>
      <c r="I138" s="10">
        <f t="shared" si="12"/>
        <v>8.6442702890656919E-2</v>
      </c>
      <c r="J138" s="11">
        <f t="shared" si="13"/>
        <v>3.7211846519913929</v>
      </c>
      <c r="K138" s="10">
        <f t="shared" si="16"/>
        <v>8.6063190519913846E-2</v>
      </c>
    </row>
    <row r="139" spans="1:11" x14ac:dyDescent="0.25">
      <c r="A139" s="9">
        <v>45107</v>
      </c>
      <c r="B139" s="10">
        <v>5.0788037326188196E-4</v>
      </c>
      <c r="C139" s="11">
        <v>23.92325193301</v>
      </c>
      <c r="D139" s="12">
        <v>104.929824</v>
      </c>
      <c r="E139" s="10">
        <f t="shared" si="14"/>
        <v>-1.6263836238366025E-2</v>
      </c>
      <c r="F139" s="31">
        <f>IFERROR(VLOOKUP(A139,Dividendos!B:C,2,0),0)</f>
        <v>1.9</v>
      </c>
      <c r="G139" s="27">
        <f t="shared" si="17"/>
        <v>1.7812845194013712E-2</v>
      </c>
      <c r="H139" s="10">
        <f t="shared" si="15"/>
        <v>1.549008955647687E-3</v>
      </c>
      <c r="I139" s="10">
        <f t="shared" si="12"/>
        <v>8.6905615867723052E-2</v>
      </c>
      <c r="J139" s="11">
        <f t="shared" si="13"/>
        <v>3.7192956947056954</v>
      </c>
      <c r="K139" s="10">
        <f t="shared" si="16"/>
        <v>8.6491196947056981E-2</v>
      </c>
    </row>
    <row r="140" spans="1:11" x14ac:dyDescent="0.25">
      <c r="A140" s="9">
        <v>45106</v>
      </c>
      <c r="B140" s="10">
        <v>5.0788037326188196E-4</v>
      </c>
      <c r="C140" s="11">
        <v>23.911107950578948</v>
      </c>
      <c r="D140" s="12">
        <v>106.66459958</v>
      </c>
      <c r="E140" s="10">
        <f t="shared" si="14"/>
        <v>-3.1139744410801917E-4</v>
      </c>
      <c r="F140" s="31">
        <f>IFERROR(VLOOKUP(A140,Dividendos!B:C,2,0),0)</f>
        <v>0</v>
      </c>
      <c r="G140" s="27">
        <f t="shared" si="17"/>
        <v>0</v>
      </c>
      <c r="H140" s="10">
        <f t="shared" si="15"/>
        <v>-3.1139744410801917E-4</v>
      </c>
      <c r="I140" s="10">
        <f t="shared" si="12"/>
        <v>8.5224593253883763E-2</v>
      </c>
      <c r="J140" s="11">
        <f t="shared" si="13"/>
        <v>1.8183721791646121</v>
      </c>
      <c r="K140" s="10">
        <f t="shared" si="16"/>
        <v>8.4829717591646148E-2</v>
      </c>
    </row>
    <row r="141" spans="1:11" x14ac:dyDescent="0.25">
      <c r="A141" s="9">
        <v>45105</v>
      </c>
      <c r="B141" s="10">
        <v>5.0788037326188196E-4</v>
      </c>
      <c r="C141" s="11">
        <v>23.89897013270738</v>
      </c>
      <c r="D141" s="12">
        <v>106.69782501</v>
      </c>
      <c r="E141" s="10">
        <f t="shared" si="14"/>
        <v>7.6187113252190741E-5</v>
      </c>
      <c r="F141" s="31">
        <f>IFERROR(VLOOKUP(A141,Dividendos!B:C,2,0),0)</f>
        <v>0</v>
      </c>
      <c r="G141" s="27">
        <f t="shared" si="17"/>
        <v>0</v>
      </c>
      <c r="H141" s="10">
        <f t="shared" si="15"/>
        <v>7.6187113252190741E-5</v>
      </c>
      <c r="I141" s="10">
        <f t="shared" si="12"/>
        <v>8.5562634683743477E-2</v>
      </c>
      <c r="J141" s="11">
        <f t="shared" si="13"/>
        <v>1.8174491324208542</v>
      </c>
      <c r="K141" s="10">
        <f t="shared" si="16"/>
        <v>8.5152741424208589E-2</v>
      </c>
    </row>
    <row r="142" spans="1:11" x14ac:dyDescent="0.25">
      <c r="A142" s="9">
        <v>45104</v>
      </c>
      <c r="B142" s="10">
        <v>5.0788037326188196E-4</v>
      </c>
      <c r="C142" s="11">
        <v>23.886838476266011</v>
      </c>
      <c r="D142" s="12">
        <v>106.68969663</v>
      </c>
      <c r="E142" s="10">
        <f t="shared" si="14"/>
        <v>2.4042718382732975E-3</v>
      </c>
      <c r="F142" s="31">
        <f>IFERROR(VLOOKUP(A142,Dividendos!B:C,2,0),0)</f>
        <v>0</v>
      </c>
      <c r="G142" s="27">
        <f t="shared" si="17"/>
        <v>0</v>
      </c>
      <c r="H142" s="10">
        <f t="shared" si="15"/>
        <v>2.4042718382732975E-3</v>
      </c>
      <c r="I142" s="10">
        <f t="shared" si="12"/>
        <v>8.5479935100994942E-2</v>
      </c>
      <c r="J142" s="11">
        <f t="shared" si="13"/>
        <v>1.8165265542364488</v>
      </c>
      <c r="K142" s="10">
        <f t="shared" si="16"/>
        <v>8.5062231842364389E-2</v>
      </c>
    </row>
    <row r="143" spans="1:11" x14ac:dyDescent="0.25">
      <c r="A143" s="9">
        <v>45103</v>
      </c>
      <c r="B143" s="10">
        <v>5.0788037326188196E-4</v>
      </c>
      <c r="C143" s="11">
        <v>23.87471297812716</v>
      </c>
      <c r="D143" s="12">
        <v>106.43380084</v>
      </c>
      <c r="E143" s="10">
        <f t="shared" si="14"/>
        <v>5.3400814412776221E-3</v>
      </c>
      <c r="F143" s="31">
        <f>IFERROR(VLOOKUP(A143,Dividendos!B:C,2,0),0)</f>
        <v>0</v>
      </c>
      <c r="G143" s="27">
        <f t="shared" si="17"/>
        <v>0</v>
      </c>
      <c r="H143" s="10">
        <f t="shared" si="15"/>
        <v>5.3400814412776221E-3</v>
      </c>
      <c r="I143" s="10">
        <f t="shared" si="12"/>
        <v>8.2876405854069413E-2</v>
      </c>
      <c r="J143" s="11">
        <f t="shared" si="13"/>
        <v>1.8156044443735444</v>
      </c>
      <c r="K143" s="10">
        <f t="shared" si="16"/>
        <v>8.2494052843735455E-2</v>
      </c>
    </row>
    <row r="144" spans="1:11" x14ac:dyDescent="0.25">
      <c r="A144" s="9">
        <v>45100</v>
      </c>
      <c r="B144" s="10">
        <v>5.0788037326188196E-4</v>
      </c>
      <c r="C144" s="11">
        <v>23.862593635164728</v>
      </c>
      <c r="D144" s="12">
        <v>105.86845467000001</v>
      </c>
      <c r="E144" s="10">
        <f t="shared" si="14"/>
        <v>1.8333430750834268E-3</v>
      </c>
      <c r="F144" s="31">
        <f>IFERROR(VLOOKUP(A144,Dividendos!B:C,2,0),0)</f>
        <v>0</v>
      </c>
      <c r="G144" s="27">
        <f t="shared" si="17"/>
        <v>0</v>
      </c>
      <c r="H144" s="10">
        <f t="shared" si="15"/>
        <v>1.8333430750834268E-3</v>
      </c>
      <c r="I144" s="10">
        <f t="shared" si="12"/>
        <v>7.712447344348794E-2</v>
      </c>
      <c r="J144" s="11">
        <f t="shared" si="13"/>
        <v>1.8146828025944104</v>
      </c>
      <c r="K144" s="10">
        <f t="shared" si="16"/>
        <v>7.6831374725944146E-2</v>
      </c>
    </row>
    <row r="145" spans="1:11" x14ac:dyDescent="0.25">
      <c r="A145" s="9">
        <v>45099</v>
      </c>
      <c r="B145" s="10">
        <v>5.0788037326188196E-4</v>
      </c>
      <c r="C145" s="11">
        <v>23.850480444254231</v>
      </c>
      <c r="D145" s="12">
        <v>105.67471666</v>
      </c>
      <c r="E145" s="10">
        <f t="shared" si="14"/>
        <v>-1.0353913312785012E-3</v>
      </c>
      <c r="F145" s="31">
        <f>IFERROR(VLOOKUP(A145,Dividendos!B:C,2,0),0)</f>
        <v>0</v>
      </c>
      <c r="G145" s="27">
        <f t="shared" si="17"/>
        <v>0</v>
      </c>
      <c r="H145" s="10">
        <f t="shared" si="15"/>
        <v>-1.0353913312785012E-3</v>
      </c>
      <c r="I145" s="10">
        <f t="shared" si="12"/>
        <v>7.5153348497367434E-2</v>
      </c>
      <c r="J145" s="11">
        <f t="shared" si="13"/>
        <v>1.8137616286614382</v>
      </c>
      <c r="K145" s="10">
        <f t="shared" si="16"/>
        <v>7.4884782886614376E-2</v>
      </c>
    </row>
    <row r="146" spans="1:11" x14ac:dyDescent="0.25">
      <c r="A146" s="9">
        <v>45098</v>
      </c>
      <c r="B146" s="10">
        <v>5.0788037326188196E-4</v>
      </c>
      <c r="C146" s="11">
        <v>23.83837340227273</v>
      </c>
      <c r="D146" s="12">
        <v>105.78424475</v>
      </c>
      <c r="E146" s="10">
        <f t="shared" si="14"/>
        <v>9.5723041363182659E-4</v>
      </c>
      <c r="F146" s="31">
        <f>IFERROR(VLOOKUP(A146,Dividendos!B:C,2,0),0)</f>
        <v>0</v>
      </c>
      <c r="G146" s="27">
        <f t="shared" si="17"/>
        <v>0</v>
      </c>
      <c r="H146" s="10">
        <f t="shared" si="15"/>
        <v>9.5723041363182659E-4</v>
      </c>
      <c r="I146" s="10">
        <f t="shared" si="12"/>
        <v>7.6267706751072417E-2</v>
      </c>
      <c r="J146" s="11">
        <f t="shared" si="13"/>
        <v>1.8128409223371371</v>
      </c>
      <c r="K146" s="10">
        <f t="shared" si="16"/>
        <v>7.5970856723371227E-2</v>
      </c>
    </row>
    <row r="147" spans="1:11" x14ac:dyDescent="0.25">
      <c r="A147" s="9">
        <v>45097</v>
      </c>
      <c r="B147" s="10">
        <v>5.0788037326188196E-4</v>
      </c>
      <c r="C147" s="11">
        <v>23.826272506098888</v>
      </c>
      <c r="D147" s="12">
        <v>105.68308168999999</v>
      </c>
      <c r="E147" s="10">
        <f t="shared" si="14"/>
        <v>6.9694909878958988E-4</v>
      </c>
      <c r="F147" s="31">
        <f>IFERROR(VLOOKUP(A147,Dividendos!B:C,2,0),0)</f>
        <v>0</v>
      </c>
      <c r="G147" s="27">
        <f t="shared" si="17"/>
        <v>0</v>
      </c>
      <c r="H147" s="10">
        <f t="shared" si="15"/>
        <v>6.9694909878958988E-4</v>
      </c>
      <c r="I147" s="10">
        <f t="shared" si="12"/>
        <v>7.5238455799274906E-2</v>
      </c>
      <c r="J147" s="11">
        <f t="shared" si="13"/>
        <v>1.8119206833841386</v>
      </c>
      <c r="K147" s="10">
        <f t="shared" si="16"/>
        <v>7.4950023733841409E-2</v>
      </c>
    </row>
    <row r="148" spans="1:11" x14ac:dyDescent="0.25">
      <c r="A148" s="9">
        <v>45096</v>
      </c>
      <c r="B148" s="10">
        <v>5.0788037326188196E-4</v>
      </c>
      <c r="C148" s="11">
        <v>23.81417775261297</v>
      </c>
      <c r="D148" s="12">
        <v>105.60947726000001</v>
      </c>
      <c r="E148" s="10">
        <f t="shared" si="14"/>
        <v>4.4769502842423314E-4</v>
      </c>
      <c r="F148" s="31">
        <f>IFERROR(VLOOKUP(A148,Dividendos!B:C,2,0),0)</f>
        <v>0</v>
      </c>
      <c r="G148" s="27">
        <f t="shared" si="17"/>
        <v>0</v>
      </c>
      <c r="H148" s="10">
        <f t="shared" si="15"/>
        <v>4.4769502842423314E-4</v>
      </c>
      <c r="I148" s="10">
        <f t="shared" si="12"/>
        <v>7.44895912469965E-2</v>
      </c>
      <c r="J148" s="11">
        <f t="shared" si="13"/>
        <v>1.8110009115651957</v>
      </c>
      <c r="K148" s="10">
        <f t="shared" si="16"/>
        <v>7.4204781715652146E-2</v>
      </c>
    </row>
    <row r="149" spans="1:11" x14ac:dyDescent="0.25">
      <c r="A149" s="9">
        <v>45093</v>
      </c>
      <c r="B149" s="10">
        <v>5.0788037326188196E-4</v>
      </c>
      <c r="C149" s="11">
        <v>23.80208913869679</v>
      </c>
      <c r="D149" s="12">
        <v>105.56221758</v>
      </c>
      <c r="E149" s="10">
        <f t="shared" si="14"/>
        <v>7.4075879984647486E-4</v>
      </c>
      <c r="F149" s="31">
        <f>IFERROR(VLOOKUP(A149,Dividendos!B:C,2,0),0)</f>
        <v>0</v>
      </c>
      <c r="G149" s="27">
        <f t="shared" si="17"/>
        <v>0</v>
      </c>
      <c r="H149" s="10">
        <f t="shared" si="15"/>
        <v>7.4075879984647486E-4</v>
      </c>
      <c r="I149" s="10">
        <f t="shared" si="12"/>
        <v>7.4008762863378541E-2</v>
      </c>
      <c r="J149" s="11">
        <f t="shared" si="13"/>
        <v>1.8100816066431789</v>
      </c>
      <c r="K149" s="10">
        <f t="shared" si="16"/>
        <v>7.372299186643172E-2</v>
      </c>
    </row>
    <row r="150" spans="1:11" x14ac:dyDescent="0.25">
      <c r="A150" s="9">
        <v>45092</v>
      </c>
      <c r="B150" s="10">
        <v>5.0788037326188196E-4</v>
      </c>
      <c r="C150" s="11">
        <v>23.790006661233779</v>
      </c>
      <c r="D150" s="12">
        <v>105.48407932000001</v>
      </c>
      <c r="E150" s="10">
        <f t="shared" si="14"/>
        <v>8.7325651545899774E-4</v>
      </c>
      <c r="F150" s="31">
        <f>IFERROR(VLOOKUP(A150,Dividendos!B:C,2,0),0)</f>
        <v>0</v>
      </c>
      <c r="G150" s="27">
        <f t="shared" si="17"/>
        <v>0</v>
      </c>
      <c r="H150" s="10">
        <f t="shared" si="15"/>
        <v>8.7325651545899774E-4</v>
      </c>
      <c r="I150" s="10">
        <f t="shared" si="12"/>
        <v>7.3213770318898419E-2</v>
      </c>
      <c r="J150" s="11">
        <f t="shared" si="13"/>
        <v>1.809162768381082</v>
      </c>
      <c r="K150" s="10">
        <f t="shared" si="16"/>
        <v>7.2932420883810911E-2</v>
      </c>
    </row>
    <row r="151" spans="1:11" x14ac:dyDescent="0.25">
      <c r="A151" s="9">
        <v>45091</v>
      </c>
      <c r="B151" s="10">
        <v>5.0788037326188196E-4</v>
      </c>
      <c r="C151" s="11">
        <v>23.777930317108929</v>
      </c>
      <c r="D151" s="12">
        <v>105.39204503000001</v>
      </c>
      <c r="E151" s="10">
        <f t="shared" si="14"/>
        <v>1.3199559868040112E-3</v>
      </c>
      <c r="F151" s="31">
        <f>IFERROR(VLOOKUP(A151,Dividendos!B:C,2,0),0)</f>
        <v>0</v>
      </c>
      <c r="G151" s="27">
        <f t="shared" si="17"/>
        <v>0</v>
      </c>
      <c r="H151" s="10">
        <f t="shared" si="15"/>
        <v>1.3199559868040112E-3</v>
      </c>
      <c r="I151" s="10">
        <f t="shared" si="12"/>
        <v>7.2277397095505291E-2</v>
      </c>
      <c r="J151" s="11">
        <f t="shared" si="13"/>
        <v>1.8082443965420176</v>
      </c>
      <c r="K151" s="10">
        <f t="shared" si="16"/>
        <v>7.2002894265420281E-2</v>
      </c>
    </row>
    <row r="152" spans="1:11" x14ac:dyDescent="0.25">
      <c r="A152" s="9">
        <v>45090</v>
      </c>
      <c r="B152" s="10">
        <v>5.0788037326188196E-4</v>
      </c>
      <c r="C152" s="11">
        <v>23.76586010320883</v>
      </c>
      <c r="D152" s="12">
        <v>105.25311555</v>
      </c>
      <c r="E152" s="10">
        <f t="shared" si="14"/>
        <v>-4.2280873113742512E-4</v>
      </c>
      <c r="F152" s="31">
        <f>IFERROR(VLOOKUP(A152,Dividendos!B:C,2,0),0)</f>
        <v>0</v>
      </c>
      <c r="G152" s="27">
        <f t="shared" si="17"/>
        <v>0</v>
      </c>
      <c r="H152" s="10">
        <f t="shared" si="15"/>
        <v>-4.2280873113742512E-4</v>
      </c>
      <c r="I152" s="10">
        <f t="shared" si="12"/>
        <v>7.0863903874533785E-2</v>
      </c>
      <c r="J152" s="11">
        <f t="shared" si="13"/>
        <v>1.8073264908892195</v>
      </c>
      <c r="K152" s="10">
        <f t="shared" si="16"/>
        <v>7.0604420408892254E-2</v>
      </c>
    </row>
    <row r="153" spans="1:11" x14ac:dyDescent="0.25">
      <c r="A153" s="9">
        <v>45089</v>
      </c>
      <c r="B153" s="10">
        <v>5.0788037326188196E-4</v>
      </c>
      <c r="C153" s="11">
        <v>23.753796016421621</v>
      </c>
      <c r="D153" s="12">
        <v>105.29763631</v>
      </c>
      <c r="E153" s="10">
        <f t="shared" si="14"/>
        <v>9.0989085953796511E-4</v>
      </c>
      <c r="F153" s="31">
        <f>IFERROR(VLOOKUP(A153,Dividendos!B:C,2,0),0)</f>
        <v>0</v>
      </c>
      <c r="G153" s="27">
        <f t="shared" si="17"/>
        <v>0</v>
      </c>
      <c r="H153" s="10">
        <f t="shared" si="15"/>
        <v>9.0989085953796511E-4</v>
      </c>
      <c r="I153" s="10">
        <f t="shared" si="12"/>
        <v>7.13168659992931E-2</v>
      </c>
      <c r="J153" s="11">
        <f t="shared" si="13"/>
        <v>1.8064090511860396</v>
      </c>
      <c r="K153" s="10">
        <f t="shared" si="16"/>
        <v>7.1040453611860288E-2</v>
      </c>
    </row>
    <row r="154" spans="1:11" x14ac:dyDescent="0.25">
      <c r="A154" s="9">
        <v>45086</v>
      </c>
      <c r="B154" s="10">
        <v>5.0788037326188196E-4</v>
      </c>
      <c r="C154" s="11">
        <v>23.74173805363705</v>
      </c>
      <c r="D154" s="12">
        <v>105.20191405</v>
      </c>
      <c r="E154" s="10">
        <f t="shared" si="14"/>
        <v>1.8254586642065807E-3</v>
      </c>
      <c r="F154" s="31">
        <f>IFERROR(VLOOKUP(A154,Dividendos!B:C,2,0),0)</f>
        <v>0</v>
      </c>
      <c r="G154" s="27">
        <f t="shared" si="17"/>
        <v>0</v>
      </c>
      <c r="H154" s="10">
        <f t="shared" si="15"/>
        <v>1.8254586642065807E-3</v>
      </c>
      <c r="I154" s="10">
        <f t="shared" si="12"/>
        <v>7.0342970713670017E-2</v>
      </c>
      <c r="J154" s="11">
        <f t="shared" si="13"/>
        <v>1.8054920771959515</v>
      </c>
      <c r="K154" s="10">
        <f t="shared" si="16"/>
        <v>7.0074061271959476E-2</v>
      </c>
    </row>
    <row r="155" spans="1:11" x14ac:dyDescent="0.25">
      <c r="A155" s="9">
        <v>45084</v>
      </c>
      <c r="B155" s="10">
        <v>5.0788037326188196E-4</v>
      </c>
      <c r="C155" s="11">
        <v>23.72968621174644</v>
      </c>
      <c r="D155" s="12">
        <v>105.01022223</v>
      </c>
      <c r="E155" s="10">
        <f t="shared" si="14"/>
        <v>-1.3755197179664558E-3</v>
      </c>
      <c r="F155" s="31">
        <f>IFERROR(VLOOKUP(A155,Dividendos!B:C,2,0),0)</f>
        <v>0</v>
      </c>
      <c r="G155" s="27">
        <f t="shared" si="17"/>
        <v>0</v>
      </c>
      <c r="H155" s="10">
        <f t="shared" si="15"/>
        <v>-1.3755197179664558E-3</v>
      </c>
      <c r="I155" s="10">
        <f t="shared" si="12"/>
        <v>6.8392664068271936E-2</v>
      </c>
      <c r="J155" s="11">
        <f t="shared" si="13"/>
        <v>1.8045755686825498</v>
      </c>
      <c r="K155" s="10">
        <f t="shared" si="16"/>
        <v>6.8147977986825481E-2</v>
      </c>
    </row>
    <row r="156" spans="1:11" x14ac:dyDescent="0.25">
      <c r="A156" s="9">
        <v>45083</v>
      </c>
      <c r="B156" s="10">
        <v>5.0788037326188196E-4</v>
      </c>
      <c r="C156" s="11">
        <v>23.71764048764269</v>
      </c>
      <c r="D156" s="12">
        <v>105.15486482</v>
      </c>
      <c r="E156" s="10">
        <f t="shared" si="14"/>
        <v>1.0894051602912125E-3</v>
      </c>
      <c r="F156" s="31">
        <f>IFERROR(VLOOKUP(A156,Dividendos!B:C,2,0),0)</f>
        <v>0</v>
      </c>
      <c r="G156" s="27">
        <f t="shared" si="17"/>
        <v>0</v>
      </c>
      <c r="H156" s="10">
        <f t="shared" si="15"/>
        <v>1.0894051602912125E-3</v>
      </c>
      <c r="I156" s="10">
        <f t="shared" si="12"/>
        <v>6.9864283485754575E-2</v>
      </c>
      <c r="J156" s="11">
        <f t="shared" si="13"/>
        <v>1.8036595254095478</v>
      </c>
      <c r="K156" s="10">
        <f t="shared" si="16"/>
        <v>6.9585243454095336E-2</v>
      </c>
    </row>
    <row r="157" spans="1:11" x14ac:dyDescent="0.25">
      <c r="A157" s="9">
        <v>45082</v>
      </c>
      <c r="B157" s="10">
        <v>5.0788037326188196E-4</v>
      </c>
      <c r="C157" s="11">
        <v>23.70560087822026</v>
      </c>
      <c r="D157" s="12">
        <v>105.04043323</v>
      </c>
      <c r="E157" s="10">
        <f t="shared" si="14"/>
        <v>2.5515655794612346E-3</v>
      </c>
      <c r="F157" s="31">
        <f>IFERROR(VLOOKUP(A157,Dividendos!B:C,2,0),0)</f>
        <v>0</v>
      </c>
      <c r="G157" s="27">
        <f t="shared" si="17"/>
        <v>0</v>
      </c>
      <c r="H157" s="10">
        <f t="shared" si="15"/>
        <v>2.5515655794612346E-3</v>
      </c>
      <c r="I157" s="10">
        <f t="shared" si="12"/>
        <v>6.8700036151567723E-2</v>
      </c>
      <c r="J157" s="11">
        <f t="shared" si="13"/>
        <v>1.802743947140778</v>
      </c>
      <c r="K157" s="10">
        <f t="shared" si="16"/>
        <v>6.8431771771407801E-2</v>
      </c>
    </row>
    <row r="158" spans="1:11" x14ac:dyDescent="0.25">
      <c r="A158" s="9">
        <v>45079</v>
      </c>
      <c r="B158" s="10">
        <v>5.0788037326188196E-4</v>
      </c>
      <c r="C158" s="11">
        <v>23.69356738037521</v>
      </c>
      <c r="D158" s="12">
        <v>104.7730978</v>
      </c>
      <c r="E158" s="10">
        <f t="shared" si="14"/>
        <v>1.1215243244317996E-3</v>
      </c>
      <c r="F158" s="31">
        <f>IFERROR(VLOOKUP(A158,Dividendos!B:C,2,0),0)</f>
        <v>0</v>
      </c>
      <c r="G158" s="27">
        <f t="shared" si="17"/>
        <v>0</v>
      </c>
      <c r="H158" s="10">
        <f t="shared" si="15"/>
        <v>1.1215243244317996E-3</v>
      </c>
      <c r="I158" s="10">
        <f t="shared" si="12"/>
        <v>6.5980117974154817E-2</v>
      </c>
      <c r="J158" s="11">
        <f t="shared" si="13"/>
        <v>1.8018288336401949</v>
      </c>
      <c r="K158" s="10">
        <f t="shared" si="16"/>
        <v>6.5749266336402101E-2</v>
      </c>
    </row>
    <row r="159" spans="1:11" x14ac:dyDescent="0.25">
      <c r="A159" s="9">
        <v>45078</v>
      </c>
      <c r="B159" s="10">
        <v>5.0788037326188196E-4</v>
      </c>
      <c r="C159" s="11">
        <v>23.68153999100517</v>
      </c>
      <c r="D159" s="12">
        <v>104.65572385999999</v>
      </c>
      <c r="E159" s="10">
        <f t="shared" si="14"/>
        <v>1.2705336007457824E-2</v>
      </c>
      <c r="F159" s="31">
        <f>IFERROR(VLOOKUP(A159,Dividendos!B:C,2,0),0)</f>
        <v>0</v>
      </c>
      <c r="G159" s="27">
        <f t="shared" si="17"/>
        <v>0</v>
      </c>
      <c r="H159" s="10">
        <f t="shared" si="15"/>
        <v>1.2705336007457824E-2</v>
      </c>
      <c r="I159" s="10">
        <f t="shared" si="12"/>
        <v>6.4785934648134091E-2</v>
      </c>
      <c r="J159" s="11">
        <f t="shared" si="13"/>
        <v>1.8009141846718719</v>
      </c>
      <c r="K159" s="10">
        <f t="shared" si="16"/>
        <v>6.4566380446718696E-2</v>
      </c>
    </row>
    <row r="160" spans="1:11" x14ac:dyDescent="0.25">
      <c r="A160" s="9">
        <v>45077</v>
      </c>
      <c r="B160" s="10">
        <v>5.0788037326188196E-4</v>
      </c>
      <c r="C160" s="11">
        <v>23.66951870700932</v>
      </c>
      <c r="D160" s="12">
        <v>103.34271988</v>
      </c>
      <c r="E160" s="10">
        <f t="shared" si="14"/>
        <v>-1.6391448495361893E-2</v>
      </c>
      <c r="F160" s="31">
        <f>IFERROR(VLOOKUP(A160,Dividendos!B:C,2,0),0)</f>
        <v>1.8</v>
      </c>
      <c r="G160" s="27">
        <f t="shared" si="17"/>
        <v>1.7132270127631834E-2</v>
      </c>
      <c r="H160" s="10">
        <f t="shared" si="15"/>
        <v>7.4082163226994041E-4</v>
      </c>
      <c r="I160" s="10">
        <f t="shared" si="12"/>
        <v>5.1427198799999907E-2</v>
      </c>
      <c r="J160" s="11">
        <f t="shared" si="13"/>
        <v>1.8</v>
      </c>
      <c r="K160" s="10">
        <f t="shared" si="16"/>
        <v>5.1427198799999907E-2</v>
      </c>
    </row>
    <row r="161" spans="1:11" x14ac:dyDescent="0.25">
      <c r="A161" s="9">
        <v>45076</v>
      </c>
      <c r="B161" s="10">
        <v>5.0788037326188196E-4</v>
      </c>
      <c r="C161" s="11">
        <v>23.657503525288451</v>
      </c>
      <c r="D161" s="12">
        <v>105.06488554000001</v>
      </c>
      <c r="E161" s="10">
        <f t="shared" si="14"/>
        <v>1.8331827010289459E-3</v>
      </c>
      <c r="F161" s="31">
        <f>IFERROR(VLOOKUP(A161,Dividendos!B:C,2,0),0)</f>
        <v>0</v>
      </c>
      <c r="G161" s="27">
        <f t="shared" si="17"/>
        <v>0</v>
      </c>
      <c r="H161" s="10">
        <f t="shared" si="15"/>
        <v>1.8331827010289459E-3</v>
      </c>
      <c r="I161" s="10">
        <f t="shared" si="12"/>
        <v>5.064885539999997E-2</v>
      </c>
      <c r="J161" s="11">
        <f t="shared" si="13"/>
        <v>0</v>
      </c>
      <c r="K161" s="10">
        <f t="shared" si="16"/>
        <v>5.064885539999997E-2</v>
      </c>
    </row>
    <row r="162" spans="1:11" x14ac:dyDescent="0.25">
      <c r="A162" s="9">
        <v>45075</v>
      </c>
      <c r="B162" s="10">
        <v>5.0788037326188196E-4</v>
      </c>
      <c r="C162" s="11">
        <v>23.645494442744909</v>
      </c>
      <c r="D162" s="12">
        <v>104.87263484</v>
      </c>
      <c r="E162" s="10">
        <f t="shared" si="14"/>
        <v>9.5854037442588691E-4</v>
      </c>
      <c r="F162" s="31">
        <f>IFERROR(VLOOKUP(A162,Dividendos!B:C,2,0),0)</f>
        <v>0</v>
      </c>
      <c r="G162" s="27">
        <f t="shared" si="17"/>
        <v>0</v>
      </c>
      <c r="H162" s="10">
        <f t="shared" si="15"/>
        <v>9.5854037442588691E-4</v>
      </c>
      <c r="I162" s="10">
        <f t="shared" si="12"/>
        <v>4.8726348399999786E-2</v>
      </c>
      <c r="J162" s="11">
        <f t="shared" si="13"/>
        <v>0</v>
      </c>
      <c r="K162" s="10">
        <f t="shared" si="16"/>
        <v>4.8726348400000008E-2</v>
      </c>
    </row>
    <row r="163" spans="1:11" x14ac:dyDescent="0.25">
      <c r="A163" s="9">
        <v>45072</v>
      </c>
      <c r="B163" s="10">
        <v>5.0788037326188196E-4</v>
      </c>
      <c r="C163" s="11">
        <v>23.633491456282609</v>
      </c>
      <c r="D163" s="12">
        <v>104.77220645</v>
      </c>
      <c r="E163" s="10">
        <f t="shared" si="14"/>
        <v>1.3152663737687753E-3</v>
      </c>
      <c r="F163" s="31">
        <f>IFERROR(VLOOKUP(A163,Dividendos!B:C,2,0),0)</f>
        <v>0</v>
      </c>
      <c r="G163" s="27">
        <f t="shared" si="17"/>
        <v>0</v>
      </c>
      <c r="H163" s="10">
        <f t="shared" si="15"/>
        <v>1.3152663737687753E-3</v>
      </c>
      <c r="I163" s="10">
        <f t="shared" si="12"/>
        <v>4.7722064499999606E-2</v>
      </c>
      <c r="J163" s="11">
        <f t="shared" si="13"/>
        <v>0</v>
      </c>
      <c r="K163" s="10">
        <f t="shared" si="16"/>
        <v>4.772206450000005E-2</v>
      </c>
    </row>
    <row r="164" spans="1:11" x14ac:dyDescent="0.25">
      <c r="A164" s="9">
        <v>45071</v>
      </c>
      <c r="B164" s="10">
        <v>5.0788037326188196E-4</v>
      </c>
      <c r="C164" s="11">
        <v>23.621494562807051</v>
      </c>
      <c r="D164" s="12">
        <v>104.6345841</v>
      </c>
      <c r="E164" s="10">
        <f t="shared" si="14"/>
        <v>2.20147284711536E-3</v>
      </c>
      <c r="F164" s="31">
        <f>IFERROR(VLOOKUP(A164,Dividendos!B:C,2,0),0)</f>
        <v>0</v>
      </c>
      <c r="G164" s="27">
        <f t="shared" si="17"/>
        <v>0</v>
      </c>
      <c r="H164" s="10">
        <f t="shared" si="15"/>
        <v>2.20147284711536E-3</v>
      </c>
      <c r="I164" s="10">
        <f t="shared" si="12"/>
        <v>4.6345840999999499E-2</v>
      </c>
      <c r="J164" s="11">
        <f t="shared" si="13"/>
        <v>0</v>
      </c>
      <c r="K164" s="10">
        <f t="shared" si="16"/>
        <v>4.6345840999999943E-2</v>
      </c>
    </row>
    <row r="165" spans="1:11" x14ac:dyDescent="0.25">
      <c r="A165" s="9">
        <v>45070</v>
      </c>
      <c r="B165" s="10">
        <v>5.0788037326188196E-4</v>
      </c>
      <c r="C165" s="11">
        <v>23.60950375922528</v>
      </c>
      <c r="D165" s="12">
        <v>104.4047399</v>
      </c>
      <c r="E165" s="10">
        <f t="shared" si="14"/>
        <v>1.5522887557262166E-3</v>
      </c>
      <c r="F165" s="31">
        <f>IFERROR(VLOOKUP(A165,Dividendos!B:C,2,0),0)</f>
        <v>0</v>
      </c>
      <c r="G165" s="27">
        <f t="shared" si="17"/>
        <v>0</v>
      </c>
      <c r="H165" s="10">
        <f t="shared" si="15"/>
        <v>1.5522887557262166E-3</v>
      </c>
      <c r="I165" s="10">
        <f t="shared" si="12"/>
        <v>4.4047398999999654E-2</v>
      </c>
      <c r="J165" s="11">
        <f t="shared" si="13"/>
        <v>0</v>
      </c>
      <c r="K165" s="10">
        <f t="shared" si="16"/>
        <v>4.4047398999999876E-2</v>
      </c>
    </row>
    <row r="166" spans="1:11" x14ac:dyDescent="0.25">
      <c r="A166" s="9">
        <v>45069</v>
      </c>
      <c r="B166" s="10">
        <v>5.0788037326188196E-4</v>
      </c>
      <c r="C166" s="11">
        <v>23.597519042445949</v>
      </c>
      <c r="D166" s="12">
        <v>104.24292478</v>
      </c>
      <c r="E166" s="10">
        <f t="shared" si="14"/>
        <v>1.2620531979654626E-3</v>
      </c>
      <c r="F166" s="31">
        <f>IFERROR(VLOOKUP(A166,Dividendos!B:C,2,0),0)</f>
        <v>0</v>
      </c>
      <c r="G166" s="27">
        <f t="shared" si="17"/>
        <v>0</v>
      </c>
      <c r="H166" s="10">
        <f t="shared" si="15"/>
        <v>1.2620531979654626E-3</v>
      </c>
      <c r="I166" s="10">
        <f t="shared" si="12"/>
        <v>4.2429247799999681E-2</v>
      </c>
      <c r="J166" s="11">
        <f t="shared" si="13"/>
        <v>0</v>
      </c>
      <c r="K166" s="10">
        <f t="shared" si="16"/>
        <v>4.2429247799999903E-2</v>
      </c>
    </row>
    <row r="167" spans="1:11" x14ac:dyDescent="0.25">
      <c r="A167" s="9">
        <v>45068</v>
      </c>
      <c r="B167" s="10">
        <v>5.0788037326188196E-4</v>
      </c>
      <c r="C167" s="11">
        <v>23.585540409379249</v>
      </c>
      <c r="D167" s="12">
        <v>104.11153049000001</v>
      </c>
      <c r="E167" s="10">
        <f t="shared" si="14"/>
        <v>8.5489170548136428E-4</v>
      </c>
      <c r="F167" s="31">
        <f>IFERROR(VLOOKUP(A167,Dividendos!B:C,2,0),0)</f>
        <v>0</v>
      </c>
      <c r="G167" s="27">
        <f t="shared" si="17"/>
        <v>0</v>
      </c>
      <c r="H167" s="10">
        <f t="shared" si="15"/>
        <v>8.5489170548136428E-4</v>
      </c>
      <c r="I167" s="10">
        <f t="shared" si="12"/>
        <v>4.1115304899999927E-2</v>
      </c>
      <c r="J167" s="11">
        <f t="shared" si="13"/>
        <v>0</v>
      </c>
      <c r="K167" s="10">
        <f t="shared" si="16"/>
        <v>4.1115304900000149E-2</v>
      </c>
    </row>
    <row r="168" spans="1:11" x14ac:dyDescent="0.25">
      <c r="A168" s="9">
        <v>45065</v>
      </c>
      <c r="B168" s="10">
        <v>5.0788037326188196E-4</v>
      </c>
      <c r="C168" s="11">
        <v>23.573567856936961</v>
      </c>
      <c r="D168" s="12">
        <v>104.02260243000001</v>
      </c>
      <c r="E168" s="10">
        <f t="shared" si="14"/>
        <v>1.1949238701884912E-3</v>
      </c>
      <c r="F168" s="31">
        <f>IFERROR(VLOOKUP(A168,Dividendos!B:C,2,0),0)</f>
        <v>0</v>
      </c>
      <c r="G168" s="27">
        <f t="shared" si="17"/>
        <v>0</v>
      </c>
      <c r="H168" s="10">
        <f t="shared" si="15"/>
        <v>1.1949238701884912E-3</v>
      </c>
      <c r="I168" s="10">
        <f t="shared" si="12"/>
        <v>4.0226024300000107E-2</v>
      </c>
      <c r="J168" s="11">
        <f t="shared" si="13"/>
        <v>0</v>
      </c>
      <c r="K168" s="10">
        <f t="shared" si="16"/>
        <v>4.0226024300000107E-2</v>
      </c>
    </row>
    <row r="169" spans="1:11" x14ac:dyDescent="0.25">
      <c r="A169" s="9">
        <v>45064</v>
      </c>
      <c r="B169" s="10">
        <v>5.0788037326188196E-4</v>
      </c>
      <c r="C169" s="11">
        <v>23.5616013820324</v>
      </c>
      <c r="D169" s="12">
        <v>103.89845169</v>
      </c>
      <c r="E169" s="10">
        <f t="shared" si="14"/>
        <v>1.1262221156949082E-3</v>
      </c>
      <c r="F169" s="31">
        <f>IFERROR(VLOOKUP(A169,Dividendos!B:C,2,0),0)</f>
        <v>0</v>
      </c>
      <c r="G169" s="27">
        <f t="shared" si="17"/>
        <v>0</v>
      </c>
      <c r="H169" s="10">
        <f t="shared" si="15"/>
        <v>1.1262221156949082E-3</v>
      </c>
      <c r="I169" s="10">
        <f t="shared" si="12"/>
        <v>3.8984516900000044E-2</v>
      </c>
      <c r="J169" s="11">
        <f t="shared" si="13"/>
        <v>0</v>
      </c>
      <c r="K169" s="10">
        <f t="shared" si="16"/>
        <v>3.8984516900000044E-2</v>
      </c>
    </row>
    <row r="170" spans="1:11" x14ac:dyDescent="0.25">
      <c r="A170" s="9">
        <v>45063</v>
      </c>
      <c r="B170" s="10">
        <v>5.0788037326188196E-4</v>
      </c>
      <c r="C170" s="11">
        <v>23.549640981580499</v>
      </c>
      <c r="D170" s="12">
        <v>103.78157059</v>
      </c>
      <c r="E170" s="10">
        <f t="shared" si="14"/>
        <v>6.2152137795723483E-4</v>
      </c>
      <c r="F170" s="31">
        <f>IFERROR(VLOOKUP(A170,Dividendos!B:C,2,0),0)</f>
        <v>0</v>
      </c>
      <c r="G170" s="27">
        <f t="shared" si="17"/>
        <v>0</v>
      </c>
      <c r="H170" s="10">
        <f t="shared" si="15"/>
        <v>6.2152137795723483E-4</v>
      </c>
      <c r="I170" s="10">
        <f t="shared" si="12"/>
        <v>3.7815705899999941E-2</v>
      </c>
      <c r="J170" s="11">
        <f t="shared" si="13"/>
        <v>0</v>
      </c>
      <c r="K170" s="10">
        <f t="shared" si="16"/>
        <v>3.7815705899999941E-2</v>
      </c>
    </row>
    <row r="171" spans="1:11" x14ac:dyDescent="0.25">
      <c r="A171" s="9">
        <v>45062</v>
      </c>
      <c r="B171" s="10">
        <v>5.0788037326188196E-4</v>
      </c>
      <c r="C171" s="11">
        <v>23.537686652497701</v>
      </c>
      <c r="D171" s="12">
        <v>103.71710819</v>
      </c>
      <c r="E171" s="10">
        <f t="shared" si="14"/>
        <v>6.1397193270784634E-4</v>
      </c>
      <c r="F171" s="31">
        <f>IFERROR(VLOOKUP(A171,Dividendos!B:C,2,0),0)</f>
        <v>0</v>
      </c>
      <c r="G171" s="27">
        <f t="shared" si="17"/>
        <v>0</v>
      </c>
      <c r="H171" s="10">
        <f t="shared" si="15"/>
        <v>6.1397193270784634E-4</v>
      </c>
      <c r="I171" s="10">
        <f t="shared" si="12"/>
        <v>3.7171081899999958E-2</v>
      </c>
      <c r="J171" s="11">
        <f t="shared" si="13"/>
        <v>0</v>
      </c>
      <c r="K171" s="10">
        <f t="shared" si="16"/>
        <v>3.7171081899999958E-2</v>
      </c>
    </row>
    <row r="172" spans="1:11" x14ac:dyDescent="0.25">
      <c r="A172" s="9">
        <v>45061</v>
      </c>
      <c r="B172" s="10">
        <v>5.0788037326188196E-4</v>
      </c>
      <c r="C172" s="11">
        <v>23.52573839170207</v>
      </c>
      <c r="D172" s="12">
        <v>103.65346787</v>
      </c>
      <c r="E172" s="10">
        <f t="shared" si="14"/>
        <v>2.1084000473583497E-3</v>
      </c>
      <c r="F172" s="31">
        <f>IFERROR(VLOOKUP(A172,Dividendos!B:C,2,0),0)</f>
        <v>0</v>
      </c>
      <c r="G172" s="27">
        <f t="shared" si="17"/>
        <v>0</v>
      </c>
      <c r="H172" s="10">
        <f t="shared" si="15"/>
        <v>2.1084000473583497E-3</v>
      </c>
      <c r="I172" s="10">
        <f t="shared" si="12"/>
        <v>3.6534678699999823E-2</v>
      </c>
      <c r="J172" s="11">
        <f t="shared" si="13"/>
        <v>0</v>
      </c>
      <c r="K172" s="10">
        <f t="shared" si="16"/>
        <v>3.6534678700000045E-2</v>
      </c>
    </row>
    <row r="173" spans="1:11" x14ac:dyDescent="0.25">
      <c r="A173" s="9">
        <v>45058</v>
      </c>
      <c r="B173" s="10">
        <v>5.0788037326188196E-4</v>
      </c>
      <c r="C173" s="11">
        <v>23.51379619611318</v>
      </c>
      <c r="D173" s="12">
        <v>103.4353847</v>
      </c>
      <c r="E173" s="10">
        <f t="shared" si="14"/>
        <v>1.3539873245236311E-3</v>
      </c>
      <c r="F173" s="31">
        <f>IFERROR(VLOOKUP(A173,Dividendos!B:C,2,0),0)</f>
        <v>0</v>
      </c>
      <c r="G173" s="27">
        <f t="shared" si="17"/>
        <v>0</v>
      </c>
      <c r="H173" s="10">
        <f t="shared" si="15"/>
        <v>1.3539873245236311E-3</v>
      </c>
      <c r="I173" s="10">
        <f t="shared" si="12"/>
        <v>3.4353846999999771E-2</v>
      </c>
      <c r="J173" s="11">
        <f t="shared" si="13"/>
        <v>0</v>
      </c>
      <c r="K173" s="10">
        <f t="shared" si="16"/>
        <v>3.4353846999999993E-2</v>
      </c>
    </row>
    <row r="174" spans="1:11" x14ac:dyDescent="0.25">
      <c r="A174" s="9">
        <v>45057</v>
      </c>
      <c r="B174" s="10">
        <v>5.0788037326188196E-4</v>
      </c>
      <c r="C174" s="11">
        <v>23.501860062652209</v>
      </c>
      <c r="D174" s="12">
        <v>103.29552387</v>
      </c>
      <c r="E174" s="10">
        <f t="shared" si="14"/>
        <v>9.3413013310605919E-4</v>
      </c>
      <c r="F174" s="31">
        <f>IFERROR(VLOOKUP(A174,Dividendos!B:C,2,0),0)</f>
        <v>0</v>
      </c>
      <c r="G174" s="27">
        <f t="shared" si="17"/>
        <v>0</v>
      </c>
      <c r="H174" s="10">
        <f t="shared" si="15"/>
        <v>9.3413013310605919E-4</v>
      </c>
      <c r="I174" s="10">
        <f t="shared" si="12"/>
        <v>3.2955238699999612E-2</v>
      </c>
      <c r="J174" s="11">
        <f t="shared" si="13"/>
        <v>0</v>
      </c>
      <c r="K174" s="10">
        <f t="shared" si="16"/>
        <v>3.2955238700000056E-2</v>
      </c>
    </row>
    <row r="175" spans="1:11" x14ac:dyDescent="0.25">
      <c r="A175" s="9">
        <v>45056</v>
      </c>
      <c r="B175" s="10">
        <v>5.0788037326188196E-4</v>
      </c>
      <c r="C175" s="11">
        <v>23.48992998824189</v>
      </c>
      <c r="D175" s="12">
        <v>103.19912246</v>
      </c>
      <c r="E175" s="10">
        <f t="shared" si="14"/>
        <v>8.1185729404693596E-3</v>
      </c>
      <c r="F175" s="31">
        <f>IFERROR(VLOOKUP(A175,Dividendos!B:C,2,0),0)</f>
        <v>0</v>
      </c>
      <c r="G175" s="27">
        <f t="shared" si="17"/>
        <v>0</v>
      </c>
      <c r="H175" s="10">
        <f t="shared" si="15"/>
        <v>8.1185729404693596E-3</v>
      </c>
      <c r="I175" s="10">
        <f t="shared" si="12"/>
        <v>3.1991224599999812E-2</v>
      </c>
      <c r="J175" s="11">
        <f t="shared" si="13"/>
        <v>0</v>
      </c>
      <c r="K175" s="10">
        <f t="shared" si="16"/>
        <v>3.1991224600000034E-2</v>
      </c>
    </row>
    <row r="176" spans="1:11" x14ac:dyDescent="0.25">
      <c r="A176" s="9">
        <v>45055</v>
      </c>
      <c r="B176" s="10">
        <v>5.0788037326188196E-4</v>
      </c>
      <c r="C176" s="11">
        <v>23.4780059698065</v>
      </c>
      <c r="D176" s="12">
        <v>102.36804006</v>
      </c>
      <c r="E176" s="10">
        <f t="shared" si="14"/>
        <v>3.7269878420631564E-4</v>
      </c>
      <c r="F176" s="31">
        <f>IFERROR(VLOOKUP(A176,Dividendos!B:C,2,0),0)</f>
        <v>0</v>
      </c>
      <c r="G176" s="27">
        <f t="shared" si="17"/>
        <v>0</v>
      </c>
      <c r="H176" s="10">
        <f t="shared" si="15"/>
        <v>3.7269878420631564E-4</v>
      </c>
      <c r="I176" s="10">
        <f t="shared" si="12"/>
        <v>2.3680400599999762E-2</v>
      </c>
      <c r="J176" s="11">
        <f t="shared" si="13"/>
        <v>0</v>
      </c>
      <c r="K176" s="10">
        <f t="shared" si="16"/>
        <v>2.3680400599999984E-2</v>
      </c>
    </row>
    <row r="177" spans="1:11" x14ac:dyDescent="0.25">
      <c r="A177" s="9">
        <v>45054</v>
      </c>
      <c r="B177" s="10">
        <v>5.0788037326188196E-4</v>
      </c>
      <c r="C177" s="11">
        <v>23.466088004271889</v>
      </c>
      <c r="D177" s="12">
        <v>102.32990183</v>
      </c>
      <c r="E177" s="10">
        <f t="shared" si="14"/>
        <v>6.4401003737524221E-4</v>
      </c>
      <c r="F177" s="31">
        <f>IFERROR(VLOOKUP(A177,Dividendos!B:C,2,0),0)</f>
        <v>0</v>
      </c>
      <c r="G177" s="27">
        <f t="shared" si="17"/>
        <v>0</v>
      </c>
      <c r="H177" s="10">
        <f t="shared" si="15"/>
        <v>6.4401003737524221E-4</v>
      </c>
      <c r="I177" s="10">
        <f t="shared" si="12"/>
        <v>2.3299018299999918E-2</v>
      </c>
      <c r="J177" s="11">
        <f t="shared" si="13"/>
        <v>0</v>
      </c>
      <c r="K177" s="10">
        <f t="shared" si="16"/>
        <v>2.3299018299999918E-2</v>
      </c>
    </row>
    <row r="178" spans="1:11" x14ac:dyDescent="0.25">
      <c r="A178" s="9">
        <v>45051</v>
      </c>
      <c r="B178" s="10">
        <v>5.0788037326188196E-4</v>
      </c>
      <c r="C178" s="11">
        <v>23.454176088565479</v>
      </c>
      <c r="D178" s="12">
        <v>102.26404276</v>
      </c>
      <c r="E178" s="10">
        <f t="shared" si="14"/>
        <v>1.4201733977634579E-3</v>
      </c>
      <c r="F178" s="31">
        <f>IFERROR(VLOOKUP(A178,Dividendos!B:C,2,0),0)</f>
        <v>0</v>
      </c>
      <c r="G178" s="27">
        <f t="shared" si="17"/>
        <v>0</v>
      </c>
      <c r="H178" s="10">
        <f t="shared" si="15"/>
        <v>1.4201733977634579E-3</v>
      </c>
      <c r="I178" s="10">
        <f t="shared" si="12"/>
        <v>2.2640427599999846E-2</v>
      </c>
      <c r="J178" s="11">
        <f t="shared" si="13"/>
        <v>0</v>
      </c>
      <c r="K178" s="10">
        <f t="shared" si="16"/>
        <v>2.2640427599999846E-2</v>
      </c>
    </row>
    <row r="179" spans="1:11" x14ac:dyDescent="0.25">
      <c r="A179" s="9">
        <v>45050</v>
      </c>
      <c r="B179" s="10">
        <v>5.0788037326188196E-4</v>
      </c>
      <c r="C179" s="11">
        <v>23.44227021961624</v>
      </c>
      <c r="D179" s="12">
        <v>102.11901605</v>
      </c>
      <c r="E179" s="10">
        <f t="shared" si="14"/>
        <v>1.9453441962826723E-3</v>
      </c>
      <c r="F179" s="31">
        <f>IFERROR(VLOOKUP(A179,Dividendos!B:C,2,0),0)</f>
        <v>0</v>
      </c>
      <c r="G179" s="27">
        <f t="shared" si="17"/>
        <v>0</v>
      </c>
      <c r="H179" s="10">
        <f t="shared" si="15"/>
        <v>1.9453441962826723E-3</v>
      </c>
      <c r="I179" s="10">
        <f t="shared" si="12"/>
        <v>2.1190160499999999E-2</v>
      </c>
      <c r="J179" s="11">
        <f t="shared" si="13"/>
        <v>0</v>
      </c>
      <c r="K179" s="10">
        <f t="shared" si="16"/>
        <v>2.1190160499999999E-2</v>
      </c>
    </row>
    <row r="180" spans="1:11" x14ac:dyDescent="0.25">
      <c r="A180" s="9">
        <v>45049</v>
      </c>
      <c r="B180" s="10">
        <v>5.0788037326188196E-4</v>
      </c>
      <c r="C180" s="11">
        <v>23.430370394354689</v>
      </c>
      <c r="D180" s="12">
        <v>101.92074512000001</v>
      </c>
      <c r="E180" s="10">
        <f t="shared" si="14"/>
        <v>1.3724244208048741E-3</v>
      </c>
      <c r="F180" s="31">
        <f>IFERROR(VLOOKUP(A180,Dividendos!B:C,2,0),0)</f>
        <v>0</v>
      </c>
      <c r="G180" s="27">
        <f t="shared" si="17"/>
        <v>0</v>
      </c>
      <c r="H180" s="10">
        <f t="shared" si="15"/>
        <v>1.3724244208048741E-3</v>
      </c>
      <c r="I180" s="10">
        <f t="shared" si="12"/>
        <v>1.9207451200000003E-2</v>
      </c>
      <c r="J180" s="11">
        <f t="shared" si="13"/>
        <v>0</v>
      </c>
      <c r="K180" s="10">
        <f t="shared" si="16"/>
        <v>1.9207451200000003E-2</v>
      </c>
    </row>
    <row r="181" spans="1:11" x14ac:dyDescent="0.25">
      <c r="A181" s="9">
        <v>45048</v>
      </c>
      <c r="B181" s="10">
        <v>5.0788037326188196E-4</v>
      </c>
      <c r="C181" s="11">
        <v>23.418476609712918</v>
      </c>
      <c r="D181" s="12">
        <v>101.78105831000001</v>
      </c>
      <c r="E181" s="10">
        <f t="shared" si="14"/>
        <v>1.4530288866929642E-3</v>
      </c>
      <c r="F181" s="31">
        <f>IFERROR(VLOOKUP(A181,Dividendos!B:C,2,0),0)</f>
        <v>0</v>
      </c>
      <c r="G181" s="27">
        <f t="shared" si="17"/>
        <v>0</v>
      </c>
      <c r="H181" s="10">
        <f t="shared" si="15"/>
        <v>1.4530288866929642E-3</v>
      </c>
      <c r="I181" s="10">
        <f t="shared" si="12"/>
        <v>1.7810583099999944E-2</v>
      </c>
      <c r="J181" s="11">
        <f t="shared" si="13"/>
        <v>0</v>
      </c>
      <c r="K181" s="10">
        <f t="shared" si="16"/>
        <v>1.7810583100000166E-2</v>
      </c>
    </row>
    <row r="182" spans="1:11" x14ac:dyDescent="0.25">
      <c r="A182" s="9">
        <v>45044</v>
      </c>
      <c r="B182" s="10">
        <v>5.0788037326188196E-4</v>
      </c>
      <c r="C182" s="11">
        <v>23.406588862624581</v>
      </c>
      <c r="D182" s="12">
        <v>101.63338207</v>
      </c>
      <c r="E182" s="10">
        <f t="shared" si="14"/>
        <v>-1.4401146151976629E-4</v>
      </c>
      <c r="F182" s="31">
        <f>IFERROR(VLOOKUP(A182,Dividendos!B:C,2,0),0)</f>
        <v>0</v>
      </c>
      <c r="G182" s="27">
        <f t="shared" si="17"/>
        <v>0</v>
      </c>
      <c r="H182" s="10">
        <f t="shared" si="15"/>
        <v>-1.4401146151976629E-4</v>
      </c>
      <c r="I182" s="10">
        <f t="shared" si="12"/>
        <v>1.633382069999989E-2</v>
      </c>
      <c r="J182" s="11">
        <f t="shared" si="13"/>
        <v>0</v>
      </c>
      <c r="K182" s="10">
        <f t="shared" si="16"/>
        <v>1.633382069999989E-2</v>
      </c>
    </row>
    <row r="183" spans="1:11" x14ac:dyDescent="0.25">
      <c r="A183" s="9">
        <v>45043</v>
      </c>
      <c r="B183" s="10">
        <v>5.0788037326188196E-4</v>
      </c>
      <c r="C183" s="11">
        <v>23.394707150024882</v>
      </c>
      <c r="D183" s="12">
        <v>101.64802055</v>
      </c>
      <c r="E183" s="10">
        <f t="shared" si="14"/>
        <v>7.9759154823744183E-4</v>
      </c>
      <c r="F183" s="31">
        <f>IFERROR(VLOOKUP(A183,Dividendos!B:C,2,0),0)</f>
        <v>0</v>
      </c>
      <c r="G183" s="27">
        <f t="shared" si="17"/>
        <v>0</v>
      </c>
      <c r="H183" s="10">
        <f t="shared" si="15"/>
        <v>7.9759154823744183E-4</v>
      </c>
      <c r="I183" s="10">
        <f t="shared" si="12"/>
        <v>1.6480205499999956E-2</v>
      </c>
      <c r="J183" s="11">
        <f t="shared" si="13"/>
        <v>0</v>
      </c>
      <c r="K183" s="10">
        <f t="shared" si="16"/>
        <v>1.6480205499999956E-2</v>
      </c>
    </row>
    <row r="184" spans="1:11" x14ac:dyDescent="0.25">
      <c r="A184" s="9">
        <v>45042</v>
      </c>
      <c r="B184" s="10">
        <v>5.0788037326188196E-4</v>
      </c>
      <c r="C184" s="11">
        <v>23.382831468850561</v>
      </c>
      <c r="D184" s="12">
        <v>101.56701156</v>
      </c>
      <c r="E184" s="10">
        <f t="shared" si="14"/>
        <v>3.6110130016058228E-3</v>
      </c>
      <c r="F184" s="31">
        <f>IFERROR(VLOOKUP(A184,Dividendos!B:C,2,0),0)</f>
        <v>0</v>
      </c>
      <c r="G184" s="27">
        <f t="shared" si="17"/>
        <v>0</v>
      </c>
      <c r="H184" s="10">
        <f t="shared" si="15"/>
        <v>3.6110130016058228E-3</v>
      </c>
      <c r="I184" s="10">
        <f t="shared" si="12"/>
        <v>1.567011560000009E-2</v>
      </c>
      <c r="J184" s="11">
        <f t="shared" si="13"/>
        <v>0</v>
      </c>
      <c r="K184" s="10">
        <f t="shared" si="16"/>
        <v>1.5670115599999868E-2</v>
      </c>
    </row>
    <row r="185" spans="1:11" x14ac:dyDescent="0.25">
      <c r="A185" s="9">
        <v>45041</v>
      </c>
      <c r="B185" s="10">
        <v>5.0788037326188196E-4</v>
      </c>
      <c r="C185" s="11">
        <v>23.370961816039941</v>
      </c>
      <c r="D185" s="12">
        <v>101.20157137</v>
      </c>
      <c r="E185" s="10">
        <f t="shared" si="14"/>
        <v>7.272436972842744E-4</v>
      </c>
      <c r="F185" s="31">
        <f>IFERROR(VLOOKUP(A185,Dividendos!B:C,2,0),0)</f>
        <v>0</v>
      </c>
      <c r="G185" s="27">
        <f t="shared" si="17"/>
        <v>0</v>
      </c>
      <c r="H185" s="10">
        <f t="shared" si="15"/>
        <v>7.272436972842744E-4</v>
      </c>
      <c r="I185" s="10">
        <f t="shared" si="12"/>
        <v>1.2015713700000097E-2</v>
      </c>
      <c r="J185" s="11">
        <f t="shared" si="13"/>
        <v>0</v>
      </c>
      <c r="K185" s="10">
        <f t="shared" si="16"/>
        <v>1.2015713699999875E-2</v>
      </c>
    </row>
    <row r="186" spans="1:11" x14ac:dyDescent="0.25">
      <c r="A186" s="9">
        <v>45040</v>
      </c>
      <c r="B186" s="10">
        <v>5.0788037326188196E-4</v>
      </c>
      <c r="C186" s="11">
        <v>23.359098188532879</v>
      </c>
      <c r="D186" s="12">
        <v>101.12802665</v>
      </c>
      <c r="E186" s="10">
        <f t="shared" si="14"/>
        <v>6.1159755633788393E-4</v>
      </c>
      <c r="F186" s="31">
        <f>IFERROR(VLOOKUP(A186,Dividendos!B:C,2,0),0)</f>
        <v>0</v>
      </c>
      <c r="G186" s="27">
        <f t="shared" si="17"/>
        <v>0</v>
      </c>
      <c r="H186" s="10">
        <f t="shared" si="15"/>
        <v>6.1159755633788393E-4</v>
      </c>
      <c r="I186" s="10">
        <f t="shared" si="12"/>
        <v>1.1280266500000025E-2</v>
      </c>
      <c r="J186" s="11">
        <f t="shared" si="13"/>
        <v>0</v>
      </c>
      <c r="K186" s="10">
        <f t="shared" si="16"/>
        <v>1.1280266500000025E-2</v>
      </c>
    </row>
    <row r="187" spans="1:11" x14ac:dyDescent="0.25">
      <c r="A187" s="9">
        <v>45036</v>
      </c>
      <c r="B187" s="10">
        <v>5.0788037326188196E-4</v>
      </c>
      <c r="C187" s="11">
        <v>23.347240583270821</v>
      </c>
      <c r="D187" s="12">
        <v>101.0662148</v>
      </c>
      <c r="E187" s="10">
        <f t="shared" si="14"/>
        <v>9.1767969791622939E-4</v>
      </c>
      <c r="F187" s="31">
        <f>IFERROR(VLOOKUP(A187,Dividendos!B:C,2,0),0)</f>
        <v>0</v>
      </c>
      <c r="G187" s="27">
        <f t="shared" si="17"/>
        <v>0</v>
      </c>
      <c r="H187" s="10">
        <f t="shared" si="15"/>
        <v>9.1767969791622939E-4</v>
      </c>
      <c r="I187" s="10">
        <f t="shared" si="12"/>
        <v>1.0662147999999982E-2</v>
      </c>
      <c r="J187" s="11">
        <f t="shared" si="13"/>
        <v>0</v>
      </c>
      <c r="K187" s="10">
        <f t="shared" si="16"/>
        <v>1.0662147999999982E-2</v>
      </c>
    </row>
    <row r="188" spans="1:11" x14ac:dyDescent="0.25">
      <c r="A188" s="9">
        <v>45035</v>
      </c>
      <c r="B188" s="10">
        <v>5.0788037326188196E-4</v>
      </c>
      <c r="C188" s="11">
        <v>23.335388997196709</v>
      </c>
      <c r="D188" s="12">
        <v>100.97355342</v>
      </c>
      <c r="E188" s="10">
        <f t="shared" si="14"/>
        <v>-5.1065406902961463E-4</v>
      </c>
      <c r="F188" s="31">
        <f>IFERROR(VLOOKUP(A188,Dividendos!B:C,2,0),0)</f>
        <v>0</v>
      </c>
      <c r="G188" s="27">
        <f t="shared" si="17"/>
        <v>0</v>
      </c>
      <c r="H188" s="10">
        <f t="shared" si="15"/>
        <v>-5.1065406902961463E-4</v>
      </c>
      <c r="I188" s="10">
        <f t="shared" si="12"/>
        <v>9.7355342000000622E-3</v>
      </c>
      <c r="J188" s="11">
        <f t="shared" si="13"/>
        <v>0</v>
      </c>
      <c r="K188" s="10">
        <f t="shared" si="16"/>
        <v>9.7355342000000622E-3</v>
      </c>
    </row>
    <row r="189" spans="1:11" x14ac:dyDescent="0.25">
      <c r="A189" s="9">
        <v>45034</v>
      </c>
      <c r="B189" s="10">
        <v>5.0788037326188196E-4</v>
      </c>
      <c r="C189" s="11">
        <v>23.323543427255089</v>
      </c>
      <c r="D189" s="12">
        <v>101.02514232</v>
      </c>
      <c r="E189" s="10">
        <f t="shared" si="14"/>
        <v>2.3364098224676333E-4</v>
      </c>
      <c r="F189" s="31">
        <f>IFERROR(VLOOKUP(A189,Dividendos!B:C,2,0),0)</f>
        <v>0</v>
      </c>
      <c r="G189" s="27">
        <f t="shared" si="17"/>
        <v>0</v>
      </c>
      <c r="H189" s="10">
        <f t="shared" si="15"/>
        <v>2.3364098224676333E-4</v>
      </c>
      <c r="I189" s="10">
        <f t="shared" si="12"/>
        <v>1.0251423200000165E-2</v>
      </c>
      <c r="J189" s="11">
        <f t="shared" si="13"/>
        <v>0</v>
      </c>
      <c r="K189" s="10">
        <f t="shared" si="16"/>
        <v>1.0251423199999943E-2</v>
      </c>
    </row>
    <row r="190" spans="1:11" x14ac:dyDescent="0.25">
      <c r="A190" s="9">
        <v>45033</v>
      </c>
      <c r="B190" s="10">
        <v>5.0788037326188196E-4</v>
      </c>
      <c r="C190" s="11">
        <v>23.311703870392019</v>
      </c>
      <c r="D190" s="12">
        <v>101.00154422</v>
      </c>
      <c r="E190" s="10">
        <f t="shared" si="14"/>
        <v>2.2705118801011892E-3</v>
      </c>
      <c r="F190" s="31">
        <f>IFERROR(VLOOKUP(A190,Dividendos!B:C,2,0),0)</f>
        <v>0</v>
      </c>
      <c r="G190" s="27">
        <f t="shared" si="17"/>
        <v>0</v>
      </c>
      <c r="H190" s="10">
        <f t="shared" si="15"/>
        <v>2.2705118801011892E-3</v>
      </c>
      <c r="I190" s="10">
        <f t="shared" si="12"/>
        <v>1.0015442200000058E-2</v>
      </c>
      <c r="J190" s="11">
        <f t="shared" si="13"/>
        <v>0</v>
      </c>
      <c r="K190" s="10">
        <f t="shared" si="16"/>
        <v>1.0015442200000058E-2</v>
      </c>
    </row>
    <row r="191" spans="1:11" x14ac:dyDescent="0.25">
      <c r="A191" s="9">
        <v>45030</v>
      </c>
      <c r="B191" s="10">
        <v>5.0788037326188196E-4</v>
      </c>
      <c r="C191" s="11">
        <v>23.29987032355514</v>
      </c>
      <c r="D191" s="12">
        <v>100.77273852</v>
      </c>
      <c r="E191" s="10">
        <f t="shared" si="14"/>
        <v>-8.5578960365984003E-6</v>
      </c>
      <c r="F191" s="31">
        <f>IFERROR(VLOOKUP(A191,Dividendos!B:C,2,0),0)</f>
        <v>0</v>
      </c>
      <c r="G191" s="27">
        <f t="shared" si="17"/>
        <v>0</v>
      </c>
      <c r="H191" s="10">
        <f t="shared" si="15"/>
        <v>-8.5578960365984003E-6</v>
      </c>
      <c r="I191" s="10">
        <f t="shared" si="12"/>
        <v>7.7273852000001586E-3</v>
      </c>
      <c r="J191" s="11">
        <f t="shared" si="13"/>
        <v>0</v>
      </c>
      <c r="K191" s="10">
        <f t="shared" si="16"/>
        <v>7.7273851999999366E-3</v>
      </c>
    </row>
    <row r="192" spans="1:11" x14ac:dyDescent="0.25">
      <c r="A192" s="9">
        <v>45029</v>
      </c>
      <c r="B192" s="10">
        <v>5.0788037326188196E-4</v>
      </c>
      <c r="C192" s="11">
        <v>23.288042783693619</v>
      </c>
      <c r="D192" s="12">
        <v>100.77360093</v>
      </c>
      <c r="E192" s="10">
        <f t="shared" si="14"/>
        <v>1.1342482477634253E-3</v>
      </c>
      <c r="F192" s="31">
        <f>IFERROR(VLOOKUP(A192,Dividendos!B:C,2,0),0)</f>
        <v>0</v>
      </c>
      <c r="G192" s="27">
        <f t="shared" si="17"/>
        <v>0</v>
      </c>
      <c r="H192" s="10">
        <f t="shared" si="15"/>
        <v>1.1342482477634253E-3</v>
      </c>
      <c r="I192" s="10">
        <f t="shared" si="12"/>
        <v>7.7360093000000685E-3</v>
      </c>
      <c r="J192" s="11">
        <f t="shared" si="13"/>
        <v>0</v>
      </c>
      <c r="K192" s="10">
        <f t="shared" si="16"/>
        <v>7.7360093000000685E-3</v>
      </c>
    </row>
    <row r="193" spans="1:11" x14ac:dyDescent="0.25">
      <c r="A193" s="9">
        <v>45028</v>
      </c>
      <c r="B193" s="10">
        <v>5.0788037326188196E-4</v>
      </c>
      <c r="C193" s="11">
        <v>23.27622124775818</v>
      </c>
      <c r="D193" s="12">
        <v>100.65942815</v>
      </c>
      <c r="E193" s="10">
        <f t="shared" si="14"/>
        <v>9.2880386541338567E-4</v>
      </c>
      <c r="F193" s="31">
        <f>IFERROR(VLOOKUP(A193,Dividendos!B:C,2,0),0)</f>
        <v>0</v>
      </c>
      <c r="G193" s="27">
        <f t="shared" si="17"/>
        <v>0</v>
      </c>
      <c r="H193" s="10">
        <f t="shared" si="15"/>
        <v>9.2880386541338567E-4</v>
      </c>
      <c r="I193" s="10">
        <f t="shared" si="12"/>
        <v>6.5942814999999655E-3</v>
      </c>
      <c r="J193" s="11">
        <f t="shared" si="13"/>
        <v>0</v>
      </c>
      <c r="K193" s="10">
        <f t="shared" si="16"/>
        <v>6.5942814999999655E-3</v>
      </c>
    </row>
    <row r="194" spans="1:11" x14ac:dyDescent="0.25">
      <c r="A194" s="9">
        <v>45027</v>
      </c>
      <c r="B194" s="10">
        <v>5.0788037326188196E-4</v>
      </c>
      <c r="C194" s="11">
        <v>23.264405712701102</v>
      </c>
      <c r="D194" s="12">
        <v>100.56602203999999</v>
      </c>
      <c r="E194" s="10">
        <f t="shared" si="14"/>
        <v>1.602347180277075E-3</v>
      </c>
      <c r="F194" s="31">
        <f>IFERROR(VLOOKUP(A194,Dividendos!B:C,2,0),0)</f>
        <v>0</v>
      </c>
      <c r="G194" s="27">
        <f t="shared" si="17"/>
        <v>0</v>
      </c>
      <c r="H194" s="10">
        <f t="shared" si="15"/>
        <v>1.602347180277075E-3</v>
      </c>
      <c r="I194" s="10">
        <f t="shared" si="12"/>
        <v>5.6602204000000267E-3</v>
      </c>
      <c r="J194" s="11">
        <f t="shared" si="13"/>
        <v>0</v>
      </c>
      <c r="K194" s="10">
        <f t="shared" si="16"/>
        <v>5.6602204000000267E-3</v>
      </c>
    </row>
    <row r="195" spans="1:11" x14ac:dyDescent="0.25">
      <c r="A195" s="9">
        <v>45026</v>
      </c>
      <c r="B195" s="10">
        <v>5.0788037326188196E-4</v>
      </c>
      <c r="C195" s="11">
        <v>23.252596175476189</v>
      </c>
      <c r="D195" s="12">
        <v>100.40513815</v>
      </c>
      <c r="E195" s="10">
        <f t="shared" si="14"/>
        <v>1.6901917704934544E-3</v>
      </c>
      <c r="F195" s="31">
        <f>IFERROR(VLOOKUP(A195,Dividendos!B:C,2,0),0)</f>
        <v>0</v>
      </c>
      <c r="G195" s="27">
        <f t="shared" si="17"/>
        <v>0</v>
      </c>
      <c r="H195" s="10">
        <f t="shared" si="15"/>
        <v>1.6901917704934544E-3</v>
      </c>
      <c r="I195" s="10">
        <f t="shared" si="12"/>
        <v>4.051381500000284E-3</v>
      </c>
      <c r="J195" s="11">
        <f t="shared" si="13"/>
        <v>0</v>
      </c>
      <c r="K195" s="10">
        <f t="shared" si="16"/>
        <v>4.0513815000000619E-3</v>
      </c>
    </row>
    <row r="196" spans="1:11" x14ac:dyDescent="0.25">
      <c r="A196" s="9">
        <v>45022</v>
      </c>
      <c r="B196" s="10">
        <v>5.0788037326188196E-4</v>
      </c>
      <c r="C196" s="11">
        <v>23.240792633038819</v>
      </c>
      <c r="D196" s="12">
        <v>100.23572056</v>
      </c>
      <c r="E196" s="10">
        <f t="shared" si="14"/>
        <v>-1.0465599234062983E-3</v>
      </c>
      <c r="F196" s="31">
        <f>IFERROR(VLOOKUP(A196,Dividendos!B:C,2,0),0)</f>
        <v>0</v>
      </c>
      <c r="G196" s="27">
        <f t="shared" si="17"/>
        <v>0</v>
      </c>
      <c r="H196" s="10">
        <f t="shared" si="15"/>
        <v>-1.0465599234062983E-3</v>
      </c>
      <c r="I196" s="10">
        <f t="shared" ref="I196:I199" si="18">(1+H196)*(1+I197)-1</f>
        <v>2.3572056000003005E-3</v>
      </c>
      <c r="J196" s="11">
        <f t="shared" ref="J196:J198" si="19">J197*(C196/C197)+F196</f>
        <v>0</v>
      </c>
      <c r="K196" s="10">
        <f t="shared" si="16"/>
        <v>2.3572056000000785E-3</v>
      </c>
    </row>
    <row r="197" spans="1:11" x14ac:dyDescent="0.25">
      <c r="A197" s="9">
        <v>45021</v>
      </c>
      <c r="B197" s="10">
        <v>5.0788037326188196E-4</v>
      </c>
      <c r="C197" s="11">
        <v>23.2289950823459</v>
      </c>
      <c r="D197" s="12">
        <v>100.34073315000001</v>
      </c>
      <c r="E197" s="10">
        <f t="shared" ref="E197:E199" si="20">D197/D198-1</f>
        <v>1.214991457990422E-3</v>
      </c>
      <c r="F197" s="31">
        <f>IFERROR(VLOOKUP(A197,Dividendos!B:C,2,0),0)</f>
        <v>0</v>
      </c>
      <c r="G197" s="27">
        <f t="shared" si="17"/>
        <v>0</v>
      </c>
      <c r="H197" s="10">
        <f t="shared" ref="H197:H199" si="21">E197+G197</f>
        <v>1.214991457990422E-3</v>
      </c>
      <c r="I197" s="10">
        <f t="shared" si="18"/>
        <v>3.4073315000002768E-3</v>
      </c>
      <c r="J197" s="11">
        <f t="shared" si="19"/>
        <v>0</v>
      </c>
      <c r="K197" s="10">
        <f t="shared" ref="K197:K200" si="22">(J197+D197)/D$200-1</f>
        <v>3.4073315000000548E-3</v>
      </c>
    </row>
    <row r="198" spans="1:11" x14ac:dyDescent="0.25">
      <c r="A198" s="9">
        <v>45020</v>
      </c>
      <c r="B198" s="10">
        <v>5.0788037326188196E-4</v>
      </c>
      <c r="C198" s="11">
        <v>23.217203520355881</v>
      </c>
      <c r="D198" s="12">
        <v>100.21896796</v>
      </c>
      <c r="E198" s="10">
        <f t="shared" si="20"/>
        <v>1.598714123175915E-3</v>
      </c>
      <c r="F198" s="31">
        <f>IFERROR(VLOOKUP(A198,Dividendos!B:C,2,0),0)</f>
        <v>0</v>
      </c>
      <c r="G198" s="27">
        <f t="shared" ref="G198:G199" si="23">F198/D199</f>
        <v>0</v>
      </c>
      <c r="H198" s="10">
        <f t="shared" si="21"/>
        <v>1.598714123175915E-3</v>
      </c>
      <c r="I198" s="10">
        <f t="shared" si="18"/>
        <v>2.1896796000000496E-3</v>
      </c>
      <c r="J198" s="11">
        <f t="shared" si="19"/>
        <v>0</v>
      </c>
      <c r="K198" s="10">
        <f t="shared" si="22"/>
        <v>2.1896796000000496E-3</v>
      </c>
    </row>
    <row r="199" spans="1:11" x14ac:dyDescent="0.25">
      <c r="A199" s="9">
        <v>45019</v>
      </c>
      <c r="B199" s="10">
        <v>5.0788037326188196E-4</v>
      </c>
      <c r="C199" s="11">
        <v>23.20541794402877</v>
      </c>
      <c r="D199" s="12">
        <v>100.05900222</v>
      </c>
      <c r="E199" s="10">
        <f t="shared" si="20"/>
        <v>5.9002219999992889E-4</v>
      </c>
      <c r="F199" s="31">
        <f>IFERROR(VLOOKUP(A199,Dividendos!B:C,2,0),0)</f>
        <v>0</v>
      </c>
      <c r="G199" s="27">
        <f t="shared" si="23"/>
        <v>0</v>
      </c>
      <c r="H199" s="10">
        <f t="shared" si="21"/>
        <v>5.9002219999992889E-4</v>
      </c>
      <c r="I199" s="10">
        <f t="shared" si="18"/>
        <v>5.9002219999992889E-4</v>
      </c>
      <c r="J199" s="11">
        <f>J200*(C199/C200)+F199</f>
        <v>0</v>
      </c>
      <c r="K199" s="10">
        <f t="shared" si="22"/>
        <v>5.9002219999992889E-4</v>
      </c>
    </row>
    <row r="200" spans="1:11" x14ac:dyDescent="0.25">
      <c r="A200" s="9">
        <v>45016</v>
      </c>
      <c r="C200" s="11">
        <v>23.193638350326111</v>
      </c>
      <c r="D200" s="12">
        <v>100</v>
      </c>
      <c r="F200" s="31">
        <f>IFERROR(VLOOKUP(A200,Dividendos!B:C,2,0),0)</f>
        <v>0</v>
      </c>
      <c r="G200" s="27"/>
      <c r="J200" s="12"/>
      <c r="K200" s="7">
        <f t="shared" si="22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BD9B-A1AB-40CA-BA82-9EE686508BF2}">
  <dimension ref="B2:G18"/>
  <sheetViews>
    <sheetView workbookViewId="0">
      <selection activeCell="G18" sqref="G18"/>
    </sheetView>
  </sheetViews>
  <sheetFormatPr defaultRowHeight="15" x14ac:dyDescent="0.25"/>
  <cols>
    <col min="2" max="2" width="12.85546875" customWidth="1"/>
    <col min="3" max="8" width="22.28515625" customWidth="1"/>
  </cols>
  <sheetData>
    <row r="2" spans="2:7" ht="48.75" customHeight="1" thickBot="1" x14ac:dyDescent="0.3"/>
    <row r="3" spans="2:7" ht="15.75" thickBot="1" x14ac:dyDescent="0.3">
      <c r="B3" s="2" t="s">
        <v>6</v>
      </c>
      <c r="C3" s="3" t="s">
        <v>7</v>
      </c>
      <c r="D3" s="3" t="s">
        <v>11</v>
      </c>
      <c r="E3" s="3" t="s">
        <v>12</v>
      </c>
      <c r="F3" s="13" t="s">
        <v>13</v>
      </c>
      <c r="G3" s="7"/>
    </row>
    <row r="4" spans="2:7" x14ac:dyDescent="0.25">
      <c r="B4" s="4">
        <v>45289</v>
      </c>
      <c r="C4" s="14">
        <v>2</v>
      </c>
      <c r="D4" s="14">
        <f>VLOOKUP(B4,'Historico de Cotas'!A:C,3,0)</f>
        <v>25.392569662635669</v>
      </c>
      <c r="E4" s="14">
        <f>'Historico de Cotas'!C4</f>
        <v>25.50385369932015</v>
      </c>
      <c r="F4" s="15">
        <f>E4/D4-1</f>
        <v>4.3825433251929446E-3</v>
      </c>
      <c r="G4" s="16">
        <f>C4*(1+F4)</f>
        <v>2.0087650866503859</v>
      </c>
    </row>
    <row r="5" spans="2:7" x14ac:dyDescent="0.25">
      <c r="B5" s="4">
        <v>45260</v>
      </c>
      <c r="C5" s="17">
        <v>2</v>
      </c>
      <c r="D5" s="17">
        <f>VLOOKUP(B5,'Historico de Cotas'!A:C,3,0)</f>
        <v>25.167439628748401</v>
      </c>
      <c r="E5" s="17">
        <f>'Historico de Cotas'!C4</f>
        <v>25.50385369932015</v>
      </c>
      <c r="F5" s="18">
        <f t="shared" ref="F5:F11" si="0">E5/D5-1</f>
        <v>1.336703596131672E-2</v>
      </c>
      <c r="G5" s="16">
        <f t="shared" ref="G5:G11" si="1">C5*(1+F5)</f>
        <v>2.0267340719226334</v>
      </c>
    </row>
    <row r="6" spans="2:7" x14ac:dyDescent="0.25">
      <c r="B6" s="4">
        <v>45230</v>
      </c>
      <c r="C6" s="17">
        <v>2</v>
      </c>
      <c r="D6" s="17">
        <f>VLOOKUP(B6,'Historico de Cotas'!A:C,3,0)</f>
        <v>24.939000591369521</v>
      </c>
      <c r="E6" s="17">
        <f>'Historico de Cotas'!C4</f>
        <v>25.50385369932015</v>
      </c>
      <c r="F6" s="18">
        <f t="shared" si="0"/>
        <v>2.2649388289685657E-2</v>
      </c>
      <c r="G6" s="16">
        <f t="shared" si="1"/>
        <v>2.0452987765793713</v>
      </c>
    </row>
    <row r="7" spans="2:7" x14ac:dyDescent="0.25">
      <c r="B7" s="4">
        <v>45198</v>
      </c>
      <c r="C7" s="17">
        <v>2</v>
      </c>
      <c r="D7" s="17">
        <f>VLOOKUP(B7,'Historico de Cotas'!A:C,3,0)</f>
        <v>24.69267341740375</v>
      </c>
      <c r="E7" s="17">
        <f>'Historico de Cotas'!C4</f>
        <v>25.50385369932015</v>
      </c>
      <c r="F7" s="18">
        <f t="shared" si="0"/>
        <v>3.2851051330256897E-2</v>
      </c>
      <c r="G7" s="16">
        <f t="shared" si="1"/>
        <v>2.0657021026605138</v>
      </c>
    </row>
    <row r="8" spans="2:7" x14ac:dyDescent="0.25">
      <c r="B8" s="4">
        <v>45169</v>
      </c>
      <c r="C8" s="17">
        <v>1.9</v>
      </c>
      <c r="D8" s="17">
        <f>VLOOKUP(B8,'Historico de Cotas'!A:C,3,0)</f>
        <v>24.454750763708279</v>
      </c>
      <c r="E8" s="17">
        <f>'Historico de Cotas'!C4</f>
        <v>25.50385369932015</v>
      </c>
      <c r="F8" s="18">
        <f t="shared" si="0"/>
        <v>4.2899759876873444E-2</v>
      </c>
      <c r="G8" s="16">
        <f t="shared" si="1"/>
        <v>1.9815095437660595</v>
      </c>
    </row>
    <row r="9" spans="2:7" x14ac:dyDescent="0.25">
      <c r="B9" s="4">
        <v>45138</v>
      </c>
      <c r="C9" s="17">
        <v>1.9</v>
      </c>
      <c r="D9" s="17">
        <f>VLOOKUP(B9,'Historico de Cotas'!A:C,3,0)</f>
        <v>24.17970513615824</v>
      </c>
      <c r="E9" s="17">
        <f>'Historico de Cotas'!C4</f>
        <v>25.50385369932015</v>
      </c>
      <c r="F9" s="18">
        <f t="shared" si="0"/>
        <v>5.4762808549794206E-2</v>
      </c>
      <c r="G9" s="16">
        <f t="shared" si="1"/>
        <v>2.0040493362446088</v>
      </c>
    </row>
    <row r="10" spans="2:7" x14ac:dyDescent="0.25">
      <c r="B10" s="4">
        <v>45107</v>
      </c>
      <c r="C10" s="17">
        <v>1.9</v>
      </c>
      <c r="D10" s="17">
        <f>VLOOKUP(B10,'Historico de Cotas'!A:C,3,0)</f>
        <v>23.92325193301</v>
      </c>
      <c r="E10" s="17">
        <f>'Historico de Cotas'!C4</f>
        <v>25.50385369932015</v>
      </c>
      <c r="F10" s="18">
        <f t="shared" si="0"/>
        <v>6.6069686961294227E-2</v>
      </c>
      <c r="G10" s="16">
        <f t="shared" si="1"/>
        <v>2.0255324052264587</v>
      </c>
    </row>
    <row r="11" spans="2:7" ht="15.75" thickBot="1" x14ac:dyDescent="0.3">
      <c r="B11" s="5">
        <v>45077</v>
      </c>
      <c r="C11" s="19">
        <v>1.8</v>
      </c>
      <c r="D11" s="19">
        <f>VLOOKUP(B11,'Historico de Cotas'!A:C,3,0)</f>
        <v>23.66951870700932</v>
      </c>
      <c r="E11" s="19">
        <f>'Historico de Cotas'!C4</f>
        <v>25.50385369932015</v>
      </c>
      <c r="F11" s="20">
        <f t="shared" si="0"/>
        <v>7.7497773191629094E-2</v>
      </c>
      <c r="G11" s="16">
        <f t="shared" si="1"/>
        <v>1.9394959917449324</v>
      </c>
    </row>
    <row r="12" spans="2:7" x14ac:dyDescent="0.25">
      <c r="B12" s="7"/>
      <c r="C12" s="7"/>
      <c r="D12" s="7"/>
      <c r="E12" s="7"/>
      <c r="F12" s="21"/>
      <c r="G12" s="16">
        <f>SUM(G4:G11)</f>
        <v>16.097087314794962</v>
      </c>
    </row>
    <row r="13" spans="2:7" x14ac:dyDescent="0.25">
      <c r="B13" s="22"/>
      <c r="C13" s="7"/>
      <c r="D13" s="7"/>
      <c r="E13" s="7"/>
      <c r="F13" s="21"/>
      <c r="G13" s="7"/>
    </row>
    <row r="14" spans="2:7" x14ac:dyDescent="0.25">
      <c r="B14" s="7"/>
      <c r="C14" s="7"/>
      <c r="D14" s="7"/>
      <c r="E14" s="7"/>
      <c r="F14" s="21"/>
      <c r="G14" s="7"/>
    </row>
    <row r="15" spans="2:7" x14ac:dyDescent="0.25">
      <c r="B15" s="7"/>
      <c r="C15" s="7"/>
      <c r="D15" s="7"/>
      <c r="E15" s="7"/>
      <c r="F15" s="21"/>
      <c r="G15" s="7"/>
    </row>
    <row r="16" spans="2:7" x14ac:dyDescent="0.25">
      <c r="B16" s="7"/>
      <c r="C16" s="7"/>
      <c r="D16" s="7"/>
      <c r="E16" s="7"/>
      <c r="F16" s="21"/>
      <c r="G16" s="7"/>
    </row>
    <row r="17" spans="2:7" x14ac:dyDescent="0.25">
      <c r="B17" s="7"/>
      <c r="C17" s="7"/>
      <c r="D17" s="7"/>
      <c r="E17" s="7"/>
      <c r="F17" s="21"/>
      <c r="G17" s="16">
        <f>'Historico de Cotas'!D4+Dividendos!G12</f>
        <v>118.35234860479497</v>
      </c>
    </row>
    <row r="18" spans="2:7" x14ac:dyDescent="0.25">
      <c r="B18" s="7"/>
      <c r="C18" s="7"/>
      <c r="D18" s="7"/>
      <c r="E18" s="7"/>
      <c r="F18" s="21"/>
      <c r="G18" s="21">
        <f>G17/'Historico de Cotas'!D200-1</f>
        <v>0.18352348604794977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Historico de Cotas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Vinicius Gomes Vieira</cp:lastModifiedBy>
  <dcterms:created xsi:type="dcterms:W3CDTF">2024-01-16T23:05:41Z</dcterms:created>
  <dcterms:modified xsi:type="dcterms:W3CDTF">2024-01-18T19:27:23Z</dcterms:modified>
</cp:coreProperties>
</file>